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D\TD Web İlanı\Teklif Mektupları\"/>
    </mc:Choice>
  </mc:AlternateContent>
  <bookViews>
    <workbookView xWindow="1290" yWindow="15" windowWidth="20955" windowHeight="9720" activeTab="1"/>
  </bookViews>
  <sheets>
    <sheet name="Talep Formu" sheetId="1" r:id="rId1"/>
    <sheet name="Teklif Mektubu" sheetId="2" r:id="rId2"/>
    <sheet name="Y. Maliyet P Araştırma Tut." sheetId="3" r:id="rId3"/>
    <sheet name="Harcama Onayı" sheetId="4" r:id="rId4"/>
    <sheet name="Sipariş Mektubu" sheetId="5" r:id="rId5"/>
    <sheet name="Kesin Kabul Tutanağı" sheetId="6" r:id="rId6"/>
    <sheet name="Teklif Değerlendirme" sheetId="7" r:id="rId7"/>
    <sheet name="deneme" sheetId="8" r:id="rId8"/>
  </sheets>
  <externalReferences>
    <externalReference r:id="rId9"/>
  </externalReferences>
  <definedNames>
    <definedName name="_ftn1" localSheetId="3">'Harcama Onayı'!#REF!</definedName>
    <definedName name="_ftnref1" localSheetId="3">'Harcama Onayı'!$B$16</definedName>
    <definedName name="_xlnm._FilterDatabase" localSheetId="0" hidden="1">'Talep Formu'!$BK$1:$BP$133</definedName>
    <definedName name="_xlnm.Print_Area" localSheetId="0">'Talep Formu'!$A$1:$AU$58</definedName>
    <definedName name="_xlnm.Print_Area" localSheetId="6">'Teklif Değerlendirme'!$A$1:$I$25</definedName>
  </definedNames>
  <calcPr calcId="162913"/>
</workbook>
</file>

<file path=xl/calcChain.xml><?xml version="1.0" encoding="utf-8"?>
<calcChain xmlns="http://schemas.openxmlformats.org/spreadsheetml/2006/main">
  <c r="E22" i="2" l="1"/>
  <c r="G3" i="8" l="1"/>
  <c r="A15" i="7"/>
  <c r="D5" i="7"/>
  <c r="E4" i="7"/>
  <c r="E5" i="7" s="1"/>
  <c r="D4" i="7"/>
  <c r="C4" i="7"/>
  <c r="C5" i="7" s="1"/>
  <c r="S51" i="6"/>
  <c r="AJ46" i="6"/>
  <c r="S46" i="6"/>
  <c r="B46" i="6"/>
  <c r="AJ45" i="6"/>
  <c r="S45" i="6"/>
  <c r="B45" i="6"/>
  <c r="AO26" i="6"/>
  <c r="AO36" i="6" s="1"/>
  <c r="AI26" i="6"/>
  <c r="AD26" i="6"/>
  <c r="Z26" i="6"/>
  <c r="E26" i="6"/>
  <c r="R15" i="6"/>
  <c r="R11" i="6"/>
  <c r="AI23" i="5"/>
  <c r="AD23" i="5"/>
  <c r="AO23" i="5" s="1"/>
  <c r="AO33" i="5" s="1"/>
  <c r="Z23" i="5"/>
  <c r="E23" i="5"/>
  <c r="AL5" i="5"/>
  <c r="E5" i="5"/>
  <c r="B28" i="4"/>
  <c r="K27" i="4"/>
  <c r="B27" i="4"/>
  <c r="B26" i="4"/>
  <c r="B20" i="4"/>
  <c r="K15" i="4"/>
  <c r="J5" i="4"/>
  <c r="K25" i="4" s="1"/>
  <c r="R13" i="6" s="1"/>
  <c r="W49" i="3"/>
  <c r="AR46" i="3"/>
  <c r="AR45" i="3"/>
  <c r="W44" i="3"/>
  <c r="W43" i="3"/>
  <c r="AO34" i="3"/>
  <c r="AB34" i="3"/>
  <c r="F10" i="5" s="1"/>
  <c r="AV26" i="3"/>
  <c r="AV25" i="3"/>
  <c r="AV24" i="3"/>
  <c r="AV23" i="3"/>
  <c r="AV22" i="3"/>
  <c r="AV21" i="3"/>
  <c r="AV20" i="3"/>
  <c r="AV19" i="3"/>
  <c r="AV18" i="3"/>
  <c r="AQ17" i="3"/>
  <c r="B40" i="2"/>
  <c r="AD22" i="2"/>
  <c r="S17" i="3" s="1"/>
  <c r="Z22" i="2"/>
  <c r="P17" i="3" s="1"/>
  <c r="T34" i="3" s="1"/>
  <c r="D17" i="3"/>
  <c r="AL5" i="2"/>
  <c r="O12" i="5" s="1"/>
  <c r="G5" i="2"/>
  <c r="BN159" i="1"/>
  <c r="BP158" i="1"/>
  <c r="BP157" i="1"/>
  <c r="BP156" i="1"/>
  <c r="BP155" i="1"/>
  <c r="BP154" i="1"/>
  <c r="BP153" i="1"/>
  <c r="BP152" i="1"/>
  <c r="BP151" i="1"/>
  <c r="BP150" i="1"/>
  <c r="BP149" i="1"/>
  <c r="BP148" i="1"/>
  <c r="BP147" i="1"/>
  <c r="BP146" i="1"/>
  <c r="BP145" i="1"/>
  <c r="BP144" i="1"/>
  <c r="BP143" i="1"/>
  <c r="BP142" i="1"/>
  <c r="BP141" i="1"/>
  <c r="BP140" i="1"/>
  <c r="BP139" i="1"/>
  <c r="BP138" i="1"/>
  <c r="BP137" i="1"/>
  <c r="BP136" i="1"/>
  <c r="BP135" i="1"/>
  <c r="BP134" i="1"/>
  <c r="BP133" i="1"/>
  <c r="BP132" i="1"/>
  <c r="BP131" i="1"/>
  <c r="BP130" i="1"/>
  <c r="BP129" i="1"/>
  <c r="BP128" i="1"/>
  <c r="BP127" i="1"/>
  <c r="BP126" i="1"/>
  <c r="BP125" i="1"/>
  <c r="BP124" i="1"/>
  <c r="BP123" i="1"/>
  <c r="BP122" i="1"/>
  <c r="BP121" i="1"/>
  <c r="BP120" i="1"/>
  <c r="BP119" i="1"/>
  <c r="BP118" i="1"/>
  <c r="BP117" i="1"/>
  <c r="BP116" i="1"/>
  <c r="BP115" i="1"/>
  <c r="BP114" i="1"/>
  <c r="BP113" i="1"/>
  <c r="BP112" i="1"/>
  <c r="BP111" i="1"/>
  <c r="BP110" i="1"/>
  <c r="BP109" i="1"/>
  <c r="BP108" i="1"/>
  <c r="BP107" i="1"/>
  <c r="BP106" i="1"/>
  <c r="BP105" i="1"/>
  <c r="BP104" i="1"/>
  <c r="BP103" i="1"/>
  <c r="BP102" i="1"/>
  <c r="BP101" i="1"/>
  <c r="BP100" i="1"/>
  <c r="BP99" i="1"/>
  <c r="BP98" i="1"/>
  <c r="BP97" i="1"/>
  <c r="BP96" i="1"/>
  <c r="BP95" i="1"/>
  <c r="BP94" i="1"/>
  <c r="BP93" i="1"/>
  <c r="BP92" i="1"/>
  <c r="BP91" i="1"/>
  <c r="BP90" i="1"/>
  <c r="BP89" i="1"/>
  <c r="BP88" i="1"/>
  <c r="BP87" i="1"/>
  <c r="BP86" i="1"/>
  <c r="BP85" i="1"/>
  <c r="BP84" i="1"/>
  <c r="BP83" i="1"/>
  <c r="BP82" i="1"/>
  <c r="BP81" i="1"/>
  <c r="BP80" i="1"/>
  <c r="BP79" i="1"/>
  <c r="BP78" i="1"/>
  <c r="BP77" i="1"/>
  <c r="BP76" i="1"/>
  <c r="BP75" i="1"/>
  <c r="BP74" i="1"/>
  <c r="BP73" i="1"/>
  <c r="BP72" i="1"/>
  <c r="BP71" i="1"/>
  <c r="BP70" i="1"/>
  <c r="BP69" i="1"/>
  <c r="BP68" i="1"/>
  <c r="BP67" i="1"/>
  <c r="BP66" i="1"/>
  <c r="BP65" i="1"/>
  <c r="BP64" i="1"/>
  <c r="BP63" i="1"/>
  <c r="BP62" i="1"/>
  <c r="BP61" i="1"/>
  <c r="BP60" i="1"/>
  <c r="BP59" i="1"/>
  <c r="BP58" i="1"/>
  <c r="BP57" i="1"/>
  <c r="BP56" i="1"/>
  <c r="BP55" i="1"/>
  <c r="BP54" i="1"/>
  <c r="BP53" i="1"/>
  <c r="BP52" i="1"/>
  <c r="BP51" i="1"/>
  <c r="BP50" i="1"/>
  <c r="Q50" i="1"/>
  <c r="BP49" i="1"/>
  <c r="BP48" i="1"/>
  <c r="BP47" i="1"/>
  <c r="BP46" i="1"/>
  <c r="BP45" i="1"/>
  <c r="BP44" i="1"/>
  <c r="BP43" i="1"/>
  <c r="BP42" i="1"/>
  <c r="BP41" i="1"/>
  <c r="BP40" i="1"/>
  <c r="BP39" i="1"/>
  <c r="BP38" i="1"/>
  <c r="BP37" i="1"/>
  <c r="AA37" i="1"/>
  <c r="BP36" i="1"/>
  <c r="BP35" i="1"/>
  <c r="P35" i="1"/>
  <c r="AB35" i="1" s="1"/>
  <c r="K14" i="4" s="1"/>
  <c r="BP34" i="1"/>
  <c r="R34" i="1"/>
  <c r="N15" i="4" s="1"/>
  <c r="BP33" i="1"/>
  <c r="O33" i="1"/>
  <c r="BP32" i="1"/>
  <c r="BP31" i="1"/>
  <c r="BP30" i="1"/>
  <c r="BP29" i="1"/>
  <c r="BP28" i="1"/>
  <c r="BP27" i="1"/>
  <c r="BP26" i="1"/>
  <c r="BP25" i="1"/>
  <c r="BP24" i="1"/>
  <c r="BP23" i="1"/>
  <c r="BP22" i="1"/>
  <c r="BP21" i="1"/>
  <c r="BP20" i="1"/>
  <c r="BP19" i="1"/>
  <c r="BP18" i="1"/>
  <c r="BP17" i="1"/>
  <c r="BP16" i="1"/>
  <c r="BP15" i="1"/>
  <c r="BP14" i="1"/>
  <c r="BP13" i="1"/>
  <c r="BP12" i="1"/>
  <c r="BP11" i="1"/>
  <c r="BP10" i="1"/>
  <c r="BP9" i="1"/>
  <c r="BP8" i="1"/>
  <c r="BP7" i="1"/>
  <c r="BP6" i="1"/>
  <c r="I6" i="1"/>
  <c r="R10" i="6" s="1"/>
  <c r="BP5" i="1"/>
  <c r="BP4" i="1"/>
  <c r="BP3" i="1"/>
  <c r="BP159" i="1" s="1"/>
  <c r="AG27" i="3" l="1"/>
  <c r="S27" i="3"/>
  <c r="X34" i="3" s="1"/>
  <c r="AB27" i="3"/>
  <c r="AL27" i="3"/>
  <c r="W27" i="3"/>
  <c r="AT34" i="3" s="1"/>
  <c r="AT35" i="3" s="1"/>
  <c r="AV17" i="3"/>
  <c r="AV27" i="3" s="1"/>
  <c r="K13" i="4" s="1"/>
  <c r="AO34" i="5"/>
  <c r="AO35" i="5" s="1"/>
  <c r="AO41" i="6"/>
  <c r="AO37" i="6"/>
  <c r="AO38" i="6" s="1"/>
  <c r="R12" i="6" s="1"/>
  <c r="G6" i="2"/>
  <c r="B25" i="4"/>
  <c r="J9" i="4"/>
  <c r="J11" i="4" s="1"/>
</calcChain>
</file>

<file path=xl/comments1.xml><?xml version="1.0" encoding="utf-8"?>
<comments xmlns="http://schemas.openxmlformats.org/spreadsheetml/2006/main">
  <authors>
    <author>tc={00AB0003-005F-464E-BE36-004B0005003D}</author>
    <author>tc={00A0004C-0064-4D63-BD41-00EC000500DA}</author>
    <author>tc={00B20095-000F-46D8-A669-006D000C0059}</author>
    <author>tc={004E0018-00A3-49E5-832F-005700810014}</author>
    <author>tc={00A80078-005E-4DCA-9143-0063000F0044}</author>
    <author>tc={0072002F-0062-4DE3-B53A-00AB00CA0027}</author>
    <author>tc={00C000A2-00CB-487C-90AD-00FE00ED0038}</author>
    <author>tc={001D0063-00EE-44F6-9AC8-00EB00970069}</author>
    <author>tc={00A9000E-006B-4C71-943B-003C000E00B9}</author>
  </authors>
  <commentList>
    <comment ref="B3" authorId="0" shapeId="0">
      <text>
        <r>
          <rPr>
            <b/>
            <sz val="9"/>
            <rFont val="Tahoma"/>
            <family val="2"/>
            <charset val="162"/>
          </rPr>
          <t>Yazar:</t>
        </r>
        <r>
          <rPr>
            <sz val="9"/>
            <rFont val="Tahoma"/>
            <family val="2"/>
            <charset val="162"/>
          </rPr>
          <t xml:space="preserve">
İlgili Birim Yazılacak
</t>
        </r>
      </text>
    </comment>
    <comment ref="I5" authorId="1" shapeId="0">
      <text>
        <r>
          <rPr>
            <b/>
            <sz val="9"/>
            <rFont val="Tahoma"/>
            <family val="2"/>
            <charset val="162"/>
          </rPr>
          <t>Yazar:</t>
        </r>
        <r>
          <rPr>
            <sz val="9"/>
            <rFont val="Tahoma"/>
            <family val="2"/>
            <charset val="162"/>
          </rPr>
          <t xml:space="preserve">
Sıra Numarasını Takip Ettirmeyi unutmayınız. Kendi Biriminiz için
</t>
        </r>
      </text>
    </comment>
    <comment ref="I6" authorId="2" shapeId="0">
      <text>
        <r>
          <rPr>
            <b/>
            <sz val="9"/>
            <rFont val="Tahoma"/>
            <family val="2"/>
            <charset val="162"/>
          </rPr>
          <t>Yazar:</t>
        </r>
        <r>
          <rPr>
            <sz val="9"/>
            <rFont val="Tahoma"/>
            <family val="2"/>
            <charset val="162"/>
          </rPr>
          <t xml:space="preserve">
İlgili işin adı yazılacak
</t>
        </r>
      </text>
    </comment>
    <comment ref="I10" authorId="3" shapeId="0">
      <text>
        <r>
          <rPr>
            <b/>
            <sz val="9"/>
            <rFont val="Tahoma"/>
            <family val="2"/>
            <charset val="162"/>
          </rPr>
          <t>Yazar:</t>
        </r>
        <r>
          <rPr>
            <sz val="9"/>
            <rFont val="Tahoma"/>
            <family val="2"/>
            <charset val="162"/>
          </rPr>
          <t xml:space="preserve">
İşin kısa tanımı yazılacak.
</t>
        </r>
      </text>
    </comment>
    <comment ref="B12" authorId="4" shapeId="0">
      <text>
        <r>
          <rPr>
            <b/>
            <sz val="9"/>
            <rFont val="Tahoma"/>
            <family val="2"/>
            <charset val="162"/>
          </rPr>
          <t>Yazar:</t>
        </r>
        <r>
          <rPr>
            <sz val="9"/>
            <rFont val="Tahoma"/>
            <family val="2"/>
            <charset val="162"/>
          </rPr>
          <t xml:space="preserve">
Talep edilen malzeme kalemi az olacaksa satırları silmeden gizleyebilirsiniz.
</t>
        </r>
      </text>
    </comment>
    <comment ref="K33" authorId="5" shapeId="0">
      <text>
        <r>
          <rPr>
            <b/>
            <sz val="9"/>
            <rFont val="Tahoma"/>
            <family val="2"/>
            <charset val="162"/>
          </rPr>
          <t>Yazar:</t>
        </r>
        <r>
          <rPr>
            <sz val="9"/>
            <rFont val="Tahoma"/>
            <family val="2"/>
            <charset val="162"/>
          </rPr>
          <t xml:space="preserve">
Ajans ÇP ve Bütçe Yetkilisinden son durumu mutlaka teyit ettiriniz.
</t>
        </r>
      </text>
    </comment>
    <comment ref="AH35" authorId="6" shapeId="0">
      <text>
        <r>
          <rPr>
            <b/>
            <sz val="9"/>
            <rFont val="Tahoma"/>
            <family val="2"/>
            <charset val="162"/>
          </rPr>
          <t>Yazar:</t>
        </r>
        <r>
          <rPr>
            <sz val="9"/>
            <rFont val="Tahoma"/>
            <family val="2"/>
            <charset val="162"/>
          </rPr>
          <t xml:space="preserve">
KDV dâhil yaklaşık tutarı yazınız.
</t>
        </r>
      </text>
    </comment>
    <comment ref="C47" authorId="7" shapeId="0">
      <text>
        <r>
          <rPr>
            <b/>
            <sz val="9"/>
            <rFont val="Tahoma"/>
            <family val="2"/>
            <charset val="162"/>
          </rPr>
          <t>Yazar:</t>
        </r>
        <r>
          <rPr>
            <sz val="9"/>
            <rFont val="Tahoma"/>
            <family val="2"/>
            <charset val="162"/>
          </rPr>
          <t xml:space="preserve">
İşi Takip Eden İlgili Birim Personeli Yazılacak
</t>
        </r>
      </text>
    </comment>
    <comment ref="AL47" authorId="8" shapeId="0">
      <text>
        <r>
          <rPr>
            <b/>
            <sz val="9"/>
            <rFont val="Tahoma"/>
            <family val="2"/>
            <charset val="162"/>
          </rPr>
          <t>Yazar:</t>
        </r>
        <r>
          <rPr>
            <sz val="9"/>
            <rFont val="Tahoma"/>
            <family val="2"/>
            <charset val="162"/>
          </rPr>
          <t xml:space="preserve">
İlgili Birim Başkanı veya YDO Koordinatörü Yazılacak
</t>
        </r>
      </text>
    </comment>
  </commentList>
</comments>
</file>

<file path=xl/sharedStrings.xml><?xml version="1.0" encoding="utf-8"?>
<sst xmlns="http://schemas.openxmlformats.org/spreadsheetml/2006/main" count="716" uniqueCount="519">
  <si>
    <t>T.C.</t>
  </si>
  <si>
    <t>Çalışma Programı Faaliyet Kodu</t>
  </si>
  <si>
    <t>Çalışma Programı Faaliyet  Adı</t>
  </si>
  <si>
    <t>Bütçe Tertibi</t>
  </si>
  <si>
    <t>Bütçe Başlangıç Ödenek Tutarı</t>
  </si>
  <si>
    <t>Harcanan Tutar</t>
  </si>
  <si>
    <t>Kullanılabilir Ödenek Tutarı (2024)</t>
  </si>
  <si>
    <t>DOĞU MARMARA KALKINMA AJANSI</t>
  </si>
  <si>
    <t>Kurumsal Yönetim ve Kalite Birimi</t>
  </si>
  <si>
    <t xml:space="preserve">1.1.1 </t>
  </si>
  <si>
    <t>Yönetim Danışmanlığına Esas Araştırma Faaliyetleri</t>
  </si>
  <si>
    <t>01.03.1.03.05</t>
  </si>
  <si>
    <t xml:space="preserve">1.2.1 </t>
  </si>
  <si>
    <t>Ar-Ge Profesyonel Buluşmaları</t>
  </si>
  <si>
    <t>01.04.1.03.06</t>
  </si>
  <si>
    <t xml:space="preserve">Sayı: </t>
  </si>
  <si>
    <t xml:space="preserve">1.2.2 </t>
  </si>
  <si>
    <t>Dış Ekonomik Coğrafya Çalışmaları</t>
  </si>
  <si>
    <t>İşin Adı</t>
  </si>
  <si>
    <t xml:space="preserve">1.3.1 </t>
  </si>
  <si>
    <t>Kurumsallaşma ve Dayanıklılık Yönetim Danışmanlığı</t>
  </si>
  <si>
    <t xml:space="preserve">1.3.2 </t>
  </si>
  <si>
    <t>AR-GE, Tasarım ve İnovasyon Yönetimi Danışmanlığı</t>
  </si>
  <si>
    <t xml:space="preserve">S A T I N A L M A   T A L E P  V E  K A B U L   K O M İ S Y O N U   B E L İ R L E M E   F O R M U </t>
  </si>
  <si>
    <t xml:space="preserve">1.3.3 </t>
  </si>
  <si>
    <t>Dijital / Yeşil Dönüşüm Yönetimi Danışmanlığı</t>
  </si>
  <si>
    <t xml:space="preserve">1.3.4 </t>
  </si>
  <si>
    <t>İş, Ürün ve Pazar Geliştirme Yönetimi Danışmanlığı</t>
  </si>
  <si>
    <t xml:space="preserve"> İşin Tanımı:</t>
  </si>
  <si>
    <t xml:space="preserve">1.3.5 </t>
  </si>
  <si>
    <t>Kurumsallaşma ve Markalaşma Eğitimleri</t>
  </si>
  <si>
    <t>01.05.1.03.05</t>
  </si>
  <si>
    <t>S. NO</t>
  </si>
  <si>
    <t>MALZEME  ADI VE AÇIKLAMASI</t>
  </si>
  <si>
    <t>BİRİMİ</t>
  </si>
  <si>
    <t>MİKTARI</t>
  </si>
  <si>
    <t>TALEP NEDENİ</t>
  </si>
  <si>
    <t xml:space="preserve">1.4.1 </t>
  </si>
  <si>
    <t>Yönetim Danışmanlığı Uygulamaları Yaygınlaştırma Etkinlikleri</t>
  </si>
  <si>
    <t>Adet</t>
  </si>
  <si>
    <t>x</t>
  </si>
  <si>
    <t xml:space="preserve">1.4.2 </t>
  </si>
  <si>
    <t>Fuar ve Tanıtım Etkinliklerine Katılım</t>
  </si>
  <si>
    <t xml:space="preserve">1.5.1 </t>
  </si>
  <si>
    <t>MESS Dijital Dönüşüm ve Yetkinlik Geliştirme Merkezi</t>
  </si>
  <si>
    <t>02.01.1.07.03</t>
  </si>
  <si>
    <t xml:space="preserve">1.5.2 </t>
  </si>
  <si>
    <t>Üreten Şehirler Programı (Sakarya Yeşil Dönüşüm Merkezi)</t>
  </si>
  <si>
    <t>02.01.1.07.15</t>
  </si>
  <si>
    <t xml:space="preserve">1.6.1 </t>
  </si>
  <si>
    <t>Digital Manufacturing Integration of European Standards Accreditation &amp; Certification Platform (DIMA</t>
  </si>
  <si>
    <t>02.01.1.07.93</t>
  </si>
  <si>
    <t xml:space="preserve">1.6.2 </t>
  </si>
  <si>
    <t>Açık İnovasyon Otonom Araçlar Geliştirme ve Test Platformu (OPINA)</t>
  </si>
  <si>
    <t xml:space="preserve">2.1.1 </t>
  </si>
  <si>
    <t>Araştırma ve Analiz Çalışmaları</t>
  </si>
  <si>
    <t xml:space="preserve">2.1.2 </t>
  </si>
  <si>
    <t>Mesleki ve Teknik Eğitim Çalışma Toplantıları</t>
  </si>
  <si>
    <t xml:space="preserve">2.1.3 </t>
  </si>
  <si>
    <t>Alan Yönlendirme / Beceri Sınav Uygulaması</t>
  </si>
  <si>
    <t xml:space="preserve">2.2.1 </t>
  </si>
  <si>
    <t>Mesleki ve Teknik Eğitimde Dış Paydaşlarla İş Birlikleri Kurulması ve İş Planı Hazırlanması</t>
  </si>
  <si>
    <t xml:space="preserve">2.2.2 </t>
  </si>
  <si>
    <t>Liderler Programı</t>
  </si>
  <si>
    <t>01.04.1.03.05</t>
  </si>
  <si>
    <t xml:space="preserve">2.2.3 </t>
  </si>
  <si>
    <t>Mezun-Okul Etkileşiminin Sağlanması</t>
  </si>
  <si>
    <t>Malzemenin Özellikleri , Kalite ve Standardı</t>
  </si>
  <si>
    <t xml:space="preserve">2.2.4 </t>
  </si>
  <si>
    <t>Mesleki ve Teknik Eğitim Kurumları ile Üretim/ Hizmet Sektörler Firmaları Arasında İş Birliği Gelişt</t>
  </si>
  <si>
    <t xml:space="preserve">2.3.1 </t>
  </si>
  <si>
    <t xml:space="preserve">Kapasite Geliştirme Eğitimleri </t>
  </si>
  <si>
    <t xml:space="preserve">2.3.2 </t>
  </si>
  <si>
    <t>Beceri Geliştirme Eğitim Programları</t>
  </si>
  <si>
    <t xml:space="preserve">2.3.3 </t>
  </si>
  <si>
    <t>İstihdam Garantili Eğitim Programları</t>
  </si>
  <si>
    <t xml:space="preserve">2.4.1 </t>
  </si>
  <si>
    <t>Teknik Saha Ziyaretleri</t>
  </si>
  <si>
    <t xml:space="preserve">2.5.1 </t>
  </si>
  <si>
    <t>Yalova Nitelikli İstihdam Merkezi</t>
  </si>
  <si>
    <t xml:space="preserve">3.1.1 </t>
  </si>
  <si>
    <t>Tarımsal Üretim Odaklı Kırsal Kalkınma Olanakları Araştırmaları</t>
  </si>
  <si>
    <t xml:space="preserve">3.1.2 </t>
  </si>
  <si>
    <t>TR42 Bölgesinde Karavan Turizmi Sektör Raporu</t>
  </si>
  <si>
    <t xml:space="preserve">3.2.1 </t>
  </si>
  <si>
    <t>Kırsal Kalkınma Paydaş Görüşmeleri</t>
  </si>
  <si>
    <t>01.03.1.03.06</t>
  </si>
  <si>
    <t xml:space="preserve">3.2.2 </t>
  </si>
  <si>
    <t>Turizm Paydaş Görüşmeleri</t>
  </si>
  <si>
    <t>2024 ÇP Faaliyet Adı</t>
  </si>
  <si>
    <t xml:space="preserve">3.2.3 </t>
  </si>
  <si>
    <t>Bölge İçi Koordinasyon ve Teknik İnceleme Ziyaretleri</t>
  </si>
  <si>
    <t>50.04.42.00.</t>
  </si>
  <si>
    <t xml:space="preserve">3.3.1 </t>
  </si>
  <si>
    <t>Kırsal Kalkınma ve Turizm Kapasitesinin Geliştirici Eğitim ve Danışmanlık Faaliyetleri</t>
  </si>
  <si>
    <t>Bütçe Ödeneği</t>
  </si>
  <si>
    <t>Başlangıç:</t>
  </si>
  <si>
    <t>Kullanılabilir:</t>
  </si>
  <si>
    <t>Tahmini Bedel:</t>
  </si>
  <si>
    <t xml:space="preserve">3.3.2 </t>
  </si>
  <si>
    <t>Bölge Dışı Teknik Ziyaretler</t>
  </si>
  <si>
    <t>Kabul Komisyonu</t>
  </si>
  <si>
    <t>Birim</t>
  </si>
  <si>
    <t>Unvan</t>
  </si>
  <si>
    <t xml:space="preserve">3.4.1 </t>
  </si>
  <si>
    <t>Bölgesel Tanıtıma Yönelik Destekleyici Çalışmalar</t>
  </si>
  <si>
    <t>01.05.1.03.06</t>
  </si>
  <si>
    <t xml:space="preserve">3.4.2 </t>
  </si>
  <si>
    <t>1</t>
  </si>
  <si>
    <t>Murat SADIK</t>
  </si>
  <si>
    <t>KYKB</t>
  </si>
  <si>
    <t>İdari İşler Sor.</t>
  </si>
  <si>
    <t>İlgili Bütçe Tertibi Ödenek İçin Uygundur.</t>
  </si>
  <si>
    <t xml:space="preserve">3.4.3 </t>
  </si>
  <si>
    <t>Kırsal Kalkınma ve Turizm Yatırımlarına Yönelik Ön Fizibilite Raporları Hazırlanması</t>
  </si>
  <si>
    <t>2</t>
  </si>
  <si>
    <t xml:space="preserve">Resul Enes GÜLDİBİ </t>
  </si>
  <si>
    <t>İdari İşler Personeli</t>
  </si>
  <si>
    <t>Fatma AVŞAR</t>
  </si>
  <si>
    <t xml:space="preserve">3.5.1 </t>
  </si>
  <si>
    <t xml:space="preserve">2022 Yılı Kırsal Kalkınma Mali Destek Programı </t>
  </si>
  <si>
    <t>02.01.1.07.01</t>
  </si>
  <si>
    <t>3</t>
  </si>
  <si>
    <t>Mutlu CAN</t>
  </si>
  <si>
    <t>Bilgi İşlem sorumlusu</t>
  </si>
  <si>
    <t>ÇP ve Bütçe Yetkilisi</t>
  </si>
  <si>
    <t xml:space="preserve">3.5.2 </t>
  </si>
  <si>
    <t>Konuralp Pirinci Üretimini Geliştrime Kompleksi Güdümlü Projesi</t>
  </si>
  <si>
    <t xml:space="preserve">4.1.1 </t>
  </si>
  <si>
    <t>Kurumsal Stratejik Plan Alt Uygulama Planları</t>
  </si>
  <si>
    <t>Yukarıdaki listede belirtilen malın/hizmetin satınalma iş ve işlemlerinin yapılması için Kurumsal Yönetim ve Kalite Birimi Satınalma Sorumlusuna havalesi ve belirtilen personelden oluşan kabul komisyonunun oluşturulması hususlarını olurlarınıza arz ederim.</t>
  </si>
  <si>
    <t xml:space="preserve">4.1.2 </t>
  </si>
  <si>
    <t>SOP Tasarım Süreçleri</t>
  </si>
  <si>
    <t xml:space="preserve">4.2.1 </t>
  </si>
  <si>
    <t>Yönetim Kurulu Organizasyonları</t>
  </si>
  <si>
    <t>01.01.1.03.06</t>
  </si>
  <si>
    <t xml:space="preserve">4.2.2 </t>
  </si>
  <si>
    <t>Genel Sekreterlik Temsil ve Ağırlamaları</t>
  </si>
  <si>
    <t xml:space="preserve">4.2.3 </t>
  </si>
  <si>
    <t>Kurumsal İş Birliği Faaliyetleri</t>
  </si>
  <si>
    <t>01.01.1.03.05</t>
  </si>
  <si>
    <t xml:space="preserve">4.3.1 </t>
  </si>
  <si>
    <t>MARKASEM Faaliyetleri</t>
  </si>
  <si>
    <t>Ömer KAYA</t>
  </si>
  <si>
    <t xml:space="preserve">4.3.2 </t>
  </si>
  <si>
    <t>Personel Ücret Ödemeleri</t>
  </si>
  <si>
    <t>01.01.1.01.01</t>
  </si>
  <si>
    <t xml:space="preserve">İdari İşler Sorumlusu </t>
  </si>
  <si>
    <t>Birim Başkanı V.</t>
  </si>
  <si>
    <t xml:space="preserve">4.3.3 </t>
  </si>
  <si>
    <t>Sosyal Haklar</t>
  </si>
  <si>
    <t>01.01.1.01.03</t>
  </si>
  <si>
    <t xml:space="preserve">4.3.4 </t>
  </si>
  <si>
    <t>Fazla Mesailer</t>
  </si>
  <si>
    <t>01.01.1.01.04</t>
  </si>
  <si>
    <t xml:space="preserve">4.3.5 </t>
  </si>
  <si>
    <t>Stajyer Ücret Ödemeleri</t>
  </si>
  <si>
    <t>01.01.1.01.09</t>
  </si>
  <si>
    <t>O L U R</t>
  </si>
  <si>
    <t xml:space="preserve">4.3.6 </t>
  </si>
  <si>
    <t>Diğer Personel Ödemeleri</t>
  </si>
  <si>
    <t>Dr. Mustafa ÇÖPOĞLU</t>
  </si>
  <si>
    <t xml:space="preserve">4.3.7 </t>
  </si>
  <si>
    <t>Personel SGK Ödemeleri</t>
  </si>
  <si>
    <t>01.01.1.02.02</t>
  </si>
  <si>
    <t>Genel Sekreter</t>
  </si>
  <si>
    <t xml:space="preserve">4.3.8 </t>
  </si>
  <si>
    <t>İşsizlik Sigortası Ödemeleri</t>
  </si>
  <si>
    <t>01.01.1.02.01</t>
  </si>
  <si>
    <t xml:space="preserve">4.3.9 </t>
  </si>
  <si>
    <t>Emeklilik Kesenek Ödemeleri</t>
  </si>
  <si>
    <t>4.3.10</t>
  </si>
  <si>
    <t xml:space="preserve"> Genel Sağlık Sigortası Ödemeleri</t>
  </si>
  <si>
    <r>
      <rPr>
        <b/>
        <sz val="11"/>
        <color theme="1"/>
        <rFont val="Calibri"/>
        <family val="2"/>
        <charset val="162"/>
        <scheme val="minor"/>
      </rPr>
      <t xml:space="preserve">Not: </t>
    </r>
    <r>
      <rPr>
        <sz val="11"/>
        <color theme="1"/>
        <rFont val="Calibri"/>
        <family val="2"/>
        <charset val="162"/>
        <scheme val="minor"/>
      </rPr>
      <t>Görevlendirme, izin gibi zorunlu durumlarda kabule yetkili kişiler ilgili birim başkanınca değiştirilebilir."</t>
    </r>
  </si>
  <si>
    <t>4.3.11</t>
  </si>
  <si>
    <t xml:space="preserve"> Kesenek Ödemeleri</t>
  </si>
  <si>
    <t>4.3.12</t>
  </si>
  <si>
    <t xml:space="preserve"> Tediye Ödemeleri (Ödül ve İkramiyeler)</t>
  </si>
  <si>
    <t>01.01.1.01.05</t>
  </si>
  <si>
    <t>4.3.13</t>
  </si>
  <si>
    <t xml:space="preserve"> İhbar ve Kıdem Tazminatı Ödemeleri</t>
  </si>
  <si>
    <t>01.01.1.01.02</t>
  </si>
  <si>
    <t>4.3.14</t>
  </si>
  <si>
    <t xml:space="preserve"> Genel Yönetim Harcırahları</t>
  </si>
  <si>
    <t>01.01.1.03.03</t>
  </si>
  <si>
    <t>4.3.15</t>
  </si>
  <si>
    <t xml:space="preserve"> İzleme ve Değerlendirme Harcırahları</t>
  </si>
  <si>
    <t>01.02.1.03.03</t>
  </si>
  <si>
    <t>4.3.16</t>
  </si>
  <si>
    <t xml:space="preserve"> Proje Bilgilendirme ve Eğitim Harcırahları</t>
  </si>
  <si>
    <t>01.03.1.03.03</t>
  </si>
  <si>
    <t>4.3.17</t>
  </si>
  <si>
    <t xml:space="preserve"> Planlama ve Programlama Harcırahları</t>
  </si>
  <si>
    <t>4.3.18</t>
  </si>
  <si>
    <t xml:space="preserve"> Yurt Dışı Çalışma Ziyareti Harcırahları</t>
  </si>
  <si>
    <t>01.04.1.03.03</t>
  </si>
  <si>
    <t>4.3.19</t>
  </si>
  <si>
    <t xml:space="preserve"> Fuar ve Tanıtım Harcırahları</t>
  </si>
  <si>
    <t>01.05.1.03.03</t>
  </si>
  <si>
    <t>4.3.20</t>
  </si>
  <si>
    <t xml:space="preserve"> Personel Eğitim Harcırahları</t>
  </si>
  <si>
    <t>4.3.21</t>
  </si>
  <si>
    <t xml:space="preserve"> Personel Eğitimleri</t>
  </si>
  <si>
    <t>4.3.22</t>
  </si>
  <si>
    <t xml:space="preserve"> Kalite Belgelendirme Faaliyetleri</t>
  </si>
  <si>
    <t>4.3.23</t>
  </si>
  <si>
    <t xml:space="preserve"> Performans Değerlendirme Faaliyetleri</t>
  </si>
  <si>
    <t>01.01.1.03.07</t>
  </si>
  <si>
    <t>4.3.24</t>
  </si>
  <si>
    <t xml:space="preserve"> Denetim Faaliyetleri</t>
  </si>
  <si>
    <t>4.3.25</t>
  </si>
  <si>
    <t xml:space="preserve"> Hukuk Müşavirliği Faaliyetleri</t>
  </si>
  <si>
    <t>01.01.1.03.04</t>
  </si>
  <si>
    <t>4.3.26</t>
  </si>
  <si>
    <t xml:space="preserve"> İş Sağlığı ve Güvenliği</t>
  </si>
  <si>
    <t>4.3.27</t>
  </si>
  <si>
    <t xml:space="preserve"> Banka Komisyonları ve Kiralık Kasa Giderleri</t>
  </si>
  <si>
    <t>4.3.28</t>
  </si>
  <si>
    <t xml:space="preserve"> Beyanname Damga Vergisi</t>
  </si>
  <si>
    <t>4.3.29</t>
  </si>
  <si>
    <t xml:space="preserve"> Banka İlişkileri Yönetimi</t>
  </si>
  <si>
    <t>4.3.30</t>
  </si>
  <si>
    <t xml:space="preserve"> Bütçe Hazırlama ve ÇP Konsolidasyonu</t>
  </si>
  <si>
    <t>4.3.31</t>
  </si>
  <si>
    <t xml:space="preserve"> Harcama Programı</t>
  </si>
  <si>
    <t>4.3.32</t>
  </si>
  <si>
    <t xml:space="preserve"> Ajans Gelirlerinin Takibi</t>
  </si>
  <si>
    <t>4.3.33</t>
  </si>
  <si>
    <t xml:space="preserve"> Mali Durum Raporları</t>
  </si>
  <si>
    <t xml:space="preserve">4.4.1 </t>
  </si>
  <si>
    <t>Kurumsal İletişim Stratejisinin Uygulanması</t>
  </si>
  <si>
    <t xml:space="preserve">4.4.2 </t>
  </si>
  <si>
    <t>Medya Takip Hizmetleri</t>
  </si>
  <si>
    <t xml:space="preserve">4.4.3 </t>
  </si>
  <si>
    <t>Ajans Dijital Kütüphane Oluşturulması</t>
  </si>
  <si>
    <t xml:space="preserve">4.4.4 </t>
  </si>
  <si>
    <t>Üyelik ve Aidatlar</t>
  </si>
  <si>
    <t xml:space="preserve">4.4.5 </t>
  </si>
  <si>
    <t>Materyal Tasarım Hizmetleri</t>
  </si>
  <si>
    <t xml:space="preserve">4.4.6 </t>
  </si>
  <si>
    <t>Basın, Yayın ve İlan Giderleri</t>
  </si>
  <si>
    <t xml:space="preserve">4.4.7 </t>
  </si>
  <si>
    <t>Web Sitesi Giderleri</t>
  </si>
  <si>
    <t xml:space="preserve">4.4.8 </t>
  </si>
  <si>
    <t>Engellilerin Erişilebilirliğinin Sağlanması</t>
  </si>
  <si>
    <t xml:space="preserve">4.4.9 </t>
  </si>
  <si>
    <t>Baskı ve Basım Giderleri</t>
  </si>
  <si>
    <t>01.05.1.03.02</t>
  </si>
  <si>
    <t>4.4.10</t>
  </si>
  <si>
    <t xml:space="preserve"> Tanıtım Organizasyonları</t>
  </si>
  <si>
    <t xml:space="preserve">4.5.1 </t>
  </si>
  <si>
    <t>Kurumsal Uyum ve Sosyal Aktivite Faaliyetleri</t>
  </si>
  <si>
    <t xml:space="preserve">4.5.2 </t>
  </si>
  <si>
    <t>AB Projeleri Tüketime Yönelik Mal ve Malzeme Alımları</t>
  </si>
  <si>
    <t>01.03.1.03.02</t>
  </si>
  <si>
    <t xml:space="preserve">4.5.3 </t>
  </si>
  <si>
    <t>AB Projeleri Harcırahları</t>
  </si>
  <si>
    <t xml:space="preserve">4.5.4 </t>
  </si>
  <si>
    <t>AB Projeleri Hizmet Alımları</t>
  </si>
  <si>
    <t xml:space="preserve">4.5.5 </t>
  </si>
  <si>
    <t>AB Projeleri Tanıtım ve Organizasyon Giderleri</t>
  </si>
  <si>
    <t xml:space="preserve">4.5.6 </t>
  </si>
  <si>
    <t>AB Projeleri Demirbaş Alımları, Gayrimaddi Hak Alımları ve Yenilemeleri</t>
  </si>
  <si>
    <t>01.03.1.03.07</t>
  </si>
  <si>
    <t xml:space="preserve">4.5.7 </t>
  </si>
  <si>
    <t>AB Projeleri Sermaye Transferleri</t>
  </si>
  <si>
    <t xml:space="preserve">4.5.8 </t>
  </si>
  <si>
    <t>Proje Teklif Çağrısı İlanı</t>
  </si>
  <si>
    <t xml:space="preserve">4.5.9 </t>
  </si>
  <si>
    <t>Başvuru Sonlandırma</t>
  </si>
  <si>
    <t>4.5.10</t>
  </si>
  <si>
    <t xml:space="preserve"> Ön İnceleme Faaliyetleri</t>
  </si>
  <si>
    <t>4.5.11</t>
  </si>
  <si>
    <t xml:space="preserve"> Bağımsız Değerlendirme Faaliyetleri</t>
  </si>
  <si>
    <t>4.5.12</t>
  </si>
  <si>
    <t xml:space="preserve"> Ön İzleme Faaliyetleri</t>
  </si>
  <si>
    <t>4.5.13</t>
  </si>
  <si>
    <t xml:space="preserve"> Değerlendirme Komitesi Faaliyetleri</t>
  </si>
  <si>
    <t>4.5.14</t>
  </si>
  <si>
    <t xml:space="preserve"> Bütçe Revizyonu ve YK'ya Sunumu</t>
  </si>
  <si>
    <t>4.5.15</t>
  </si>
  <si>
    <t xml:space="preserve"> Kazanan Listelerin İlanı ve Sözleşmeye Davet</t>
  </si>
  <si>
    <t>4.5.16</t>
  </si>
  <si>
    <t xml:space="preserve"> Sözleşmelerin İmzalanması, Proje Satın Alma ve Uygulama Eğitimleri</t>
  </si>
  <si>
    <t>4.5.17</t>
  </si>
  <si>
    <t xml:space="preserve"> İlk İzleme Faaliyetleri</t>
  </si>
  <si>
    <t>4.5.18</t>
  </si>
  <si>
    <t xml:space="preserve"> Satın Alma ve İhale Faaliyetleri</t>
  </si>
  <si>
    <t>4.5.19</t>
  </si>
  <si>
    <t xml:space="preserve"> Ara ve Nihai İzleme Faaliyetleri</t>
  </si>
  <si>
    <t>4.5.20</t>
  </si>
  <si>
    <t xml:space="preserve"> Projelerin Mali Değerlendirmesi</t>
  </si>
  <si>
    <t>4.5.21</t>
  </si>
  <si>
    <t xml:space="preserve"> Kapanış, Değerlendirme ve Etki Analizi</t>
  </si>
  <si>
    <t>01.02.1.03.05</t>
  </si>
  <si>
    <t>4.5.22</t>
  </si>
  <si>
    <t xml:space="preserve"> Proje Tanıtım ve Organizasyonları</t>
  </si>
  <si>
    <t>4.5.23</t>
  </si>
  <si>
    <t xml:space="preserve"> Kira ve Ortak Kullanım Giderleri</t>
  </si>
  <si>
    <t>4.5.24</t>
  </si>
  <si>
    <t xml:space="preserve"> Elektrik Giderleri</t>
  </si>
  <si>
    <t>01.01.1.03.02</t>
  </si>
  <si>
    <t>4.5.25</t>
  </si>
  <si>
    <t xml:space="preserve"> Su Giderleri</t>
  </si>
  <si>
    <t>4.5.26</t>
  </si>
  <si>
    <t xml:space="preserve"> Isınma Giderleri</t>
  </si>
  <si>
    <t>4.5.27</t>
  </si>
  <si>
    <t xml:space="preserve"> Telefon ve Faks Giderleri</t>
  </si>
  <si>
    <t>4.5.28</t>
  </si>
  <si>
    <t xml:space="preserve"> İnternet Giderleri</t>
  </si>
  <si>
    <t>4.5.29</t>
  </si>
  <si>
    <t xml:space="preserve"> Araç Kiralama Hizmet Alımı</t>
  </si>
  <si>
    <t>4.5.30</t>
  </si>
  <si>
    <t xml:space="preserve"> Araç Geçiş Ücreti, Otopark ve Yıkama Giderleri</t>
  </si>
  <si>
    <t>4.5.31</t>
  </si>
  <si>
    <t xml:space="preserve"> Büro Makinaları Kiralamaları</t>
  </si>
  <si>
    <t>4.5.32</t>
  </si>
  <si>
    <t xml:space="preserve"> Posta ve Taşıma Giderleri</t>
  </si>
  <si>
    <t>4.5.33</t>
  </si>
  <si>
    <t xml:space="preserve"> Bilgi İşlem Harcamaları</t>
  </si>
  <si>
    <t>4.5.34</t>
  </si>
  <si>
    <t xml:space="preserve"> Demirbaş Alımları</t>
  </si>
  <si>
    <t>4.5.35</t>
  </si>
  <si>
    <t xml:space="preserve"> Gayrimaddi Hak Alımları ve Yenilemeleri</t>
  </si>
  <si>
    <t>4.5.36</t>
  </si>
  <si>
    <t xml:space="preserve"> Menkul Bakım ve Onarım Giderleri</t>
  </si>
  <si>
    <t>4.5.37</t>
  </si>
  <si>
    <t xml:space="preserve"> Gayrimenkul Bakım ve Onarım Giderleri</t>
  </si>
  <si>
    <t>01.01.1.03.08</t>
  </si>
  <si>
    <t>4.5.38</t>
  </si>
  <si>
    <t xml:space="preserve"> Diğer Hizmet Alımları</t>
  </si>
  <si>
    <t>4.5.39</t>
  </si>
  <si>
    <t xml:space="preserve"> Kırtasiye ve Büro Malzemesi Alımları</t>
  </si>
  <si>
    <t>4.5.40</t>
  </si>
  <si>
    <t xml:space="preserve"> Yayın Alımları</t>
  </si>
  <si>
    <t>4.5.41</t>
  </si>
  <si>
    <t xml:space="preserve"> Temizlik Malzemesi Alımları</t>
  </si>
  <si>
    <t>4.5.42</t>
  </si>
  <si>
    <t xml:space="preserve"> Akaryakıt Alımları</t>
  </si>
  <si>
    <t>4.5.43</t>
  </si>
  <si>
    <t xml:space="preserve"> İçecek ve Yiyecek Alımları</t>
  </si>
  <si>
    <t>4.5.44</t>
  </si>
  <si>
    <t xml:space="preserve"> Diğer Tüketim Giderleri</t>
  </si>
  <si>
    <t xml:space="preserve">5.1.1 </t>
  </si>
  <si>
    <t>Bölge Planı Tanıtım ve Yaygınlaştırma Faaliyetleri</t>
  </si>
  <si>
    <t xml:space="preserve">5.1.2 </t>
  </si>
  <si>
    <t>Bölgesel, Sektörel ve Tematik Raporların Yenilenmesi</t>
  </si>
  <si>
    <t xml:space="preserve">5.1.3 </t>
  </si>
  <si>
    <t>Ön Fizibilite Çalışmaları</t>
  </si>
  <si>
    <t xml:space="preserve">5.1.4 </t>
  </si>
  <si>
    <t>Proje Tarama Toplantıları</t>
  </si>
  <si>
    <t xml:space="preserve">5.1.5 </t>
  </si>
  <si>
    <t>Bölgesel Girdi-Çıktı Analizi Çalışmaları</t>
  </si>
  <si>
    <t xml:space="preserve">5.1.6 </t>
  </si>
  <si>
    <t>Bölgesel Kalkınma Göstergeleri</t>
  </si>
  <si>
    <t xml:space="preserve">5.1.7 </t>
  </si>
  <si>
    <t>Girişimcilere Yönelik Mentor Havuzu Çalışması</t>
  </si>
  <si>
    <t xml:space="preserve">5.1.8 </t>
  </si>
  <si>
    <t>Eğitim İhtiyaç Analiz Çalışması</t>
  </si>
  <si>
    <t xml:space="preserve">5.2.1 </t>
  </si>
  <si>
    <t>2024 Yılı Teknik Destek Programı</t>
  </si>
  <si>
    <t>01.03.1.03.09</t>
  </si>
  <si>
    <t xml:space="preserve">5.2.2 </t>
  </si>
  <si>
    <t>2023 Yılı Teknik Destek Programı</t>
  </si>
  <si>
    <t xml:space="preserve">5.2.3 </t>
  </si>
  <si>
    <t>2022 Yılı Teknik Destek Programı</t>
  </si>
  <si>
    <t xml:space="preserve">5.2.4 </t>
  </si>
  <si>
    <t>2024 Yılı Fizibilite Destek Programı</t>
  </si>
  <si>
    <t>02.02.1.07.08</t>
  </si>
  <si>
    <t xml:space="preserve">5.2.5 </t>
  </si>
  <si>
    <t>FON'42 Girişim Destekleme Programı</t>
  </si>
  <si>
    <t>02.01.1.07.09</t>
  </si>
  <si>
    <t xml:space="preserve">5.2.6 </t>
  </si>
  <si>
    <t>2023 Yılı SOGEP Ödemeleri</t>
  </si>
  <si>
    <t>02.01.1.07.12</t>
  </si>
  <si>
    <t xml:space="preserve">5.2.7 </t>
  </si>
  <si>
    <t>2022 Yılı SOGEP Ödemeleri</t>
  </si>
  <si>
    <t xml:space="preserve">5.2.8 </t>
  </si>
  <si>
    <t>2021 Yılı SOGEP Ödemeleri</t>
  </si>
  <si>
    <t xml:space="preserve">5.2.9 </t>
  </si>
  <si>
    <t>2020 Yılı SOGEP Ödemeleri</t>
  </si>
  <si>
    <t xml:space="preserve">5.3.1 </t>
  </si>
  <si>
    <t>Tekno-Girişim Hızlandırma Programları</t>
  </si>
  <si>
    <t xml:space="preserve">5.3.2 </t>
  </si>
  <si>
    <t>Genç Girişimcilik Eğitim Programları</t>
  </si>
  <si>
    <t xml:space="preserve">5.3.3 </t>
  </si>
  <si>
    <t>Kırsal Kalkınma / Tarımsal Girişimcilik Eğitimleri</t>
  </si>
  <si>
    <t xml:space="preserve">5.3.4 </t>
  </si>
  <si>
    <t>Girişimcilik Kampları</t>
  </si>
  <si>
    <t xml:space="preserve">5.3.5 </t>
  </si>
  <si>
    <t>Seed-Up Programı</t>
  </si>
  <si>
    <t xml:space="preserve">5.3.6 </t>
  </si>
  <si>
    <t>Kadına Yönelik Beceri Geliştirme Eğitim Programları</t>
  </si>
  <si>
    <t xml:space="preserve">5.3.7 </t>
  </si>
  <si>
    <t>Kadına Yönelik İstihdam Garantili Eğitim Programları</t>
  </si>
  <si>
    <t xml:space="preserve">5.4.1 </t>
  </si>
  <si>
    <t>Kadın Girişimi Kooperatiflerinin Geliştirilmesi Görüşmeleri</t>
  </si>
  <si>
    <t>Yedek Ödenek</t>
  </si>
  <si>
    <t>DOĞU MARMARA KALKIMA AJANSI</t>
  </si>
  <si>
    <t>GENEL SEKRETERLİĞİ</t>
  </si>
  <si>
    <t>İşin Adı:</t>
  </si>
  <si>
    <t>TEKLİF VERMEYE DAVET MEKTUBU</t>
  </si>
  <si>
    <t xml:space="preserve">Murat SADIK </t>
  </si>
  <si>
    <t>Satınalma Sorumlusu</t>
  </si>
  <si>
    <t>Firma Tam Unvanı ve İletişim Bilgisi: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</si>
  <si>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</si>
  <si>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</si>
  <si>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</si>
  <si>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</si>
  <si>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</si>
  <si>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</si>
  <si>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</si>
  <si>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</si>
  <si>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</si>
  <si>
    <t>YAKLAŞIK MALİYET - PİYASA ARAŞTIRMA - TEDARİKÇİ SEÇİM TUTANAĞI</t>
  </si>
  <si>
    <t>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 üncü maddesine göre malzemenin / hizmetin piyasada gerekli inceleme yapılarak aşağıda gösterildiği şekilde tespit edilmiş olup ekonomik açıdan en uygun teklifi veren firmadan alınması uygun bulunmuştur.</t>
  </si>
  <si>
    <t>Yapılan Piyasa Fiyat Araştırması</t>
  </si>
  <si>
    <t>X FİRMASI</t>
  </si>
  <si>
    <t>ORTALAMA BİRİM FİYAT</t>
  </si>
  <si>
    <t>YAKLAŞIK MALİYET</t>
  </si>
  <si>
    <t>Toplam Yaklaşık Maliyet</t>
  </si>
  <si>
    <t>Piyasa fiyat araştırması doğrultusunda aşağıda adı ve uygun teklif tutarı belirtilen firmadan alınmasına karar verildi.</t>
  </si>
  <si>
    <t>FİRMA ADI ÜNVANI</t>
  </si>
  <si>
    <t>BİRİM FİYAT</t>
  </si>
  <si>
    <t>UYGUN BULUNAN TUTAR</t>
  </si>
  <si>
    <t>İşin Tamamı</t>
  </si>
  <si>
    <t>İhale Edilen Toplam Bedel</t>
  </si>
  <si>
    <t>Bu tutanak tarafımızdan tanzim edilerek imza altına alınmıştır.</t>
  </si>
  <si>
    <t>UYGUNDUR</t>
  </si>
  <si>
    <t>İhale Yetkilisi</t>
  </si>
  <si>
    <t>HARCAMA ONAY BELGESİ</t>
  </si>
  <si>
    <t>SATINALMA YAPAN AJANSIN ADI</t>
  </si>
  <si>
    <t>Doğu Marmara Kalkınma Ajansı</t>
  </si>
  <si>
    <t>BELGE TARİH VE SAYISI</t>
  </si>
  <si>
    <t>DOĞU MARMARA KALKINMA AJANSI GENEL SEKRETERLİĞİNE</t>
  </si>
  <si>
    <t>SATINALMA İLE İLGİLİ BİLGİLER</t>
  </si>
  <si>
    <t>İŞİN TANIMI</t>
  </si>
  <si>
    <t>İŞİN NİTELİĞİ</t>
  </si>
  <si>
    <t>Mal / Hizmet Alımı</t>
  </si>
  <si>
    <t>İŞİN MİKTARI</t>
  </si>
  <si>
    <t>Yaklaşık Maliyet/Piyasa Araştırması</t>
  </si>
  <si>
    <t>Kullanılabilir Ödenek Tutarı</t>
  </si>
  <si>
    <t>Bütçe Tertibi (varsa)</t>
  </si>
  <si>
    <t>Satınalma Usulü</t>
  </si>
  <si>
    <t>Kalkınma Ajansları Satınalma İhale Usul ve Esasları 13. Madde Doğrudan Temin Yöntemi</t>
  </si>
  <si>
    <t>İlanın Şekli ve Adedi</t>
  </si>
  <si>
    <t>İlansız</t>
  </si>
  <si>
    <t>İhale Dokümanı Satış Bedeli</t>
  </si>
  <si>
    <t>Bedelsiz</t>
  </si>
  <si>
    <t>SATINALMA İLE İLGİLİ DİĞER AÇIKLAMALAR</t>
  </si>
  <si>
    <t xml:space="preserve"> </t>
  </si>
  <si>
    <t>Yukarıda belirtilen mal/ hizmetin alınması için harcamanın yapılması hususunu onaylarınıza arz ederim.</t>
  </si>
  <si>
    <t>Uygundur</t>
  </si>
  <si>
    <t>SİPARİŞ MEKTUBU</t>
  </si>
  <si>
    <t xml:space="preserve">Sayın : </t>
  </si>
  <si>
    <t>Kurumumuz tarafından</t>
  </si>
  <si>
    <t xml:space="preserve">tarihinde teklif istemeye davat mektubu gönderilen </t>
  </si>
  <si>
    <t>mal / hizmet alımı ile ilgili sunmuş olduğunuz   aşağıda da belirtilen fiyat teklifi uygun bulunmuştur.</t>
  </si>
  <si>
    <t>Belirtilen mal / hizmetin</t>
  </si>
  <si>
    <t xml:space="preserve">tarihine kadar  muayeneye hazır olarak idareye </t>
  </si>
  <si>
    <t>teslim etmeniz gerekmektedir.</t>
  </si>
  <si>
    <t xml:space="preserve">          Bilgilerinizi ve gereğini rica ederim.</t>
  </si>
  <si>
    <t>KDV</t>
  </si>
  <si>
    <r>
      <rPr>
        <b/>
        <u/>
        <sz val="9"/>
        <color theme="1"/>
        <rFont val="Times New Roman"/>
        <family val="1"/>
        <charset val="162"/>
      </rPr>
      <t>DİKKAT EDİLECEK HUSUSLAR</t>
    </r>
    <r>
      <rPr>
        <sz val="9"/>
        <color theme="1"/>
        <rFont val="Times New Roman"/>
        <family val="1"/>
        <charset val="162"/>
      </rPr>
      <t xml:space="preserve">
1.Fatura bedelinin ödenebilmesi için banka hesap ve IBAN numarası bildirmeniz gerekmektedir.
2.Sipariş muhteviyatı malları- işleri belirtilen güne kadar teslim etmeniz mümkün değilse sözleşme yapmak üzere                kurumumuz satınalma servisine başvurmanız gerekmektedir.</t>
    </r>
  </si>
  <si>
    <t>KABUL TUTANAĞI</t>
  </si>
  <si>
    <t>:</t>
  </si>
  <si>
    <t>Yüklenicinin Adı</t>
  </si>
  <si>
    <t>Bedeli (KDV DAHİL)</t>
  </si>
  <si>
    <t>Onay Tarihi</t>
  </si>
  <si>
    <t>İşin Bitirilmesi Gereken Tarih</t>
  </si>
  <si>
    <t>İşin Bitirildiği Teslim Tarihi</t>
  </si>
  <si>
    <t>İşin Kabul Tarihi</t>
  </si>
  <si>
    <t xml:space="preserve">                     Gerçekleştirilen iş ile ilgili olarak yüklenici tarafından sunulan işin, kabul bakımından incelenerek sözleşme ve eklerine uygun olduğu, kabule engel olacak eksik, kusur ve arızalarının bulunmadığı görülmüş ve iş bu Kabul Belgesi 1 nüsha olarak düzenlenmiştir.  </t>
  </si>
  <si>
    <t>%18 KDV</t>
  </si>
  <si>
    <t>KDV TEVKİFATI</t>
  </si>
  <si>
    <t>ÖDENECEK KDV</t>
  </si>
  <si>
    <t>ÖDENECEK TUTAR</t>
  </si>
  <si>
    <t>Kabul Tutanağı Onayı</t>
  </si>
  <si>
    <t>İhale Yetkilisi Adına</t>
  </si>
  <si>
    <t>Aziz Onur ALADAĞ</t>
  </si>
  <si>
    <t>KYKB. Başkanı V.</t>
  </si>
  <si>
    <t>FİRMA DEĞERLENDİRME FORMU</t>
  </si>
  <si>
    <t>TR42_23_TD_0035- DÜZCE İLİ TURİZM STRATEJİ RAPORUNUN HAZIRLANMASI</t>
  </si>
  <si>
    <t xml:space="preserve">Makrobel Belgelendirme 
Mesut KAPLAN </t>
  </si>
  <si>
    <t xml:space="preserve">Netrevart Danışmanlık San. Tic.Ltrd.Şti. </t>
  </si>
  <si>
    <t xml:space="preserve">Proked Akademi </t>
  </si>
  <si>
    <t>% 20 KDV</t>
  </si>
  <si>
    <t>TOPLAM TUTAR</t>
  </si>
  <si>
    <t>✔</t>
  </si>
  <si>
    <t>• Belirtilen sektöre veya benzer alanlara yönelik en az iki danışmanlık hizmeti vermiş olmak,</t>
  </si>
  <si>
    <t>☓</t>
  </si>
  <si>
    <t xml:space="preserve">• Turizm stratejisi belirlenmesi konusunda daha önce çalışma yapmış olmak.
</t>
  </si>
  <si>
    <t xml:space="preserve">Sunulan CV nin destekleyici belgeleri eksik. </t>
  </si>
  <si>
    <t>Eğitmenin geçirdiği bir kaza sebebiyle eğitim tarihlerinde uygun olmadığı için teklifi geri çektiler</t>
  </si>
  <si>
    <t>Sunulan CV ve belgeler yaterli görülerek eğitim / danışmanlık hizmetinin firmadan alınmasına karar verildi.</t>
  </si>
  <si>
    <t>Ekonomik olarak yüksek kalmıştır.</t>
  </si>
  <si>
    <t>Şartları uyan ve daha ekonomik teklif olduğu için diğer teklifler değerlendirilmemiştir.</t>
  </si>
  <si>
    <t>SONUÇ</t>
  </si>
  <si>
    <t>Sunulan CV ve belgeler yeterli görülerek eğitim / danışmanlık hizmetinin firmadan alınmasına karar verildi.
Şartları uyan ve daha ekonomik teklif olduğu için diğer teklifler değerlendirilmemiştir.</t>
  </si>
  <si>
    <t>Komisyon Başkanı</t>
  </si>
  <si>
    <t>Selim POLAT</t>
  </si>
  <si>
    <t>Uzman</t>
  </si>
  <si>
    <t>Kemal HALICI</t>
  </si>
  <si>
    <t>Berfu Özge YILDIZ</t>
  </si>
  <si>
    <t>Naciye Benginur UYGUN</t>
  </si>
  <si>
    <t>YDO Koord. V.</t>
  </si>
  <si>
    <t>Birim Başkanı</t>
  </si>
  <si>
    <t>Kullanılabilir Ödenek Tutarı (Temmuz Sonu)</t>
  </si>
  <si>
    <t>5 aylık hesap</t>
  </si>
  <si>
    <t>kalacak</t>
  </si>
  <si>
    <t>1.6.1.Kira ve Ortak Kullanım Giderleri</t>
  </si>
  <si>
    <t>1.7.4.Bilgi İşlem, Demirbaş ve Lisans Alımları</t>
  </si>
  <si>
    <t>1.8.6.İçecek ve Yiyecek Alımları</t>
  </si>
  <si>
    <t>1.9.6.Üyelik ve Aidatlar</t>
  </si>
  <si>
    <t>geri al</t>
  </si>
  <si>
    <t>2024 Kasım-Aralık Dönemi Teknik Destek</t>
  </si>
  <si>
    <t>*Detaylar Ek-B'de belirtilmiştir.</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</si>
  <si>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26/01/2025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</si>
  <si>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TR42/24/TD/0050 - Makine Sektöründe Teknolojiyi Yükseltiyoruz Orta-Yüksek’ten Yüksek Teknolojiye Geçiş İçin Adım Atın!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</si>
</sst>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 _₺_-;\-* #,##0\ _₺_-;_-* &quot;-&quot;??\ _₺_-;_-@_-"/>
    <numFmt numFmtId="166" formatCode="#,##0.00_ ;\-#,##0.00\ "/>
    <numFmt numFmtId="167" formatCode="dd/mm/yyyy;@"/>
    <numFmt numFmtId="168" formatCode="&quot;₺&quot;#,##0.00"/>
  </numFmts>
  <fonts count="39">
    <font>
      <sz val="11"/>
      <color theme="1"/>
      <name val="Calibri"/>
      <scheme val="minor"/>
    </font>
    <font>
      <sz val="11"/>
      <color theme="1"/>
      <name val="Calibri"/>
      <family val="2"/>
      <charset val="162"/>
      <scheme val="minor"/>
    </font>
    <font>
      <b/>
      <sz val="12"/>
      <color theme="1"/>
      <name val="Calibri"/>
      <family val="2"/>
      <charset val="162"/>
      <scheme val="minor"/>
    </font>
    <font>
      <b/>
      <sz val="11"/>
      <color theme="1"/>
      <name val="Calibri"/>
      <family val="2"/>
      <charset val="162"/>
      <scheme val="minor"/>
    </font>
    <font>
      <b/>
      <sz val="9"/>
      <color theme="1"/>
      <name val="Calibri"/>
      <family val="2"/>
      <charset val="162"/>
      <scheme val="minor"/>
    </font>
    <font>
      <sz val="11"/>
      <color indexed="2"/>
      <name val="Calibri"/>
      <family val="2"/>
      <charset val="162"/>
      <scheme val="minor"/>
    </font>
    <font>
      <sz val="12"/>
      <color theme="1"/>
      <name val="Calibri"/>
      <family val="2"/>
      <charset val="162"/>
      <scheme val="minor"/>
    </font>
    <font>
      <b/>
      <u/>
      <sz val="12"/>
      <color theme="1"/>
      <name val="Calibri"/>
      <family val="2"/>
      <charset val="162"/>
      <scheme val="minor"/>
    </font>
    <font>
      <sz val="9"/>
      <color theme="1"/>
      <name val="Calibri"/>
      <family val="2"/>
      <charset val="162"/>
      <scheme val="minor"/>
    </font>
    <font>
      <b/>
      <u/>
      <sz val="11"/>
      <color theme="1"/>
      <name val="Calibri"/>
      <family val="2"/>
      <charset val="162"/>
      <scheme val="minor"/>
    </font>
    <font>
      <sz val="9.5"/>
      <color theme="1"/>
      <name val="Calibri"/>
      <family val="2"/>
      <charset val="162"/>
      <scheme val="minor"/>
    </font>
    <font>
      <sz val="11"/>
      <name val="Calibri"/>
      <family val="2"/>
      <charset val="162"/>
      <scheme val="minor"/>
    </font>
    <font>
      <b/>
      <i/>
      <sz val="13"/>
      <color theme="3" tint="-0.249977111117893"/>
      <name val="Calibri"/>
      <family val="2"/>
      <charset val="162"/>
      <scheme val="minor"/>
    </font>
    <font>
      <b/>
      <sz val="11"/>
      <color theme="3" tint="-0.249977111117893"/>
      <name val="Calibri"/>
      <family val="2"/>
      <charset val="162"/>
      <scheme val="minor"/>
    </font>
    <font>
      <sz val="10"/>
      <color theme="1"/>
      <name val="Times New Roman"/>
      <family val="1"/>
      <charset val="162"/>
    </font>
    <font>
      <sz val="9"/>
      <color theme="1"/>
      <name val="Times New Roman"/>
      <family val="1"/>
      <charset val="162"/>
    </font>
    <font>
      <u/>
      <sz val="11"/>
      <color theme="1"/>
      <name val="Calibri"/>
      <family val="2"/>
      <charset val="162"/>
      <scheme val="minor"/>
    </font>
    <font>
      <b/>
      <sz val="9"/>
      <color theme="1"/>
      <name val="Times New Roman"/>
      <family val="1"/>
      <charset val="162"/>
    </font>
    <font>
      <sz val="11"/>
      <color theme="1"/>
      <name val="Times New Roman"/>
      <family val="1"/>
      <charset val="162"/>
    </font>
    <font>
      <sz val="8"/>
      <color theme="1"/>
      <name val="Times New Roman"/>
      <family val="1"/>
      <charset val="162"/>
    </font>
    <font>
      <b/>
      <sz val="11"/>
      <color theme="1"/>
      <name val="Times New Roman"/>
      <family val="1"/>
      <charset val="162"/>
    </font>
    <font>
      <b/>
      <u/>
      <sz val="13"/>
      <color theme="1"/>
      <name val="Calibri"/>
      <family val="2"/>
      <charset val="162"/>
      <scheme val="minor"/>
    </font>
    <font>
      <b/>
      <sz val="11"/>
      <name val="Calibri"/>
      <family val="2"/>
      <charset val="162"/>
      <scheme val="minor"/>
    </font>
    <font>
      <b/>
      <sz val="12"/>
      <name val="Calibri"/>
      <family val="2"/>
      <charset val="162"/>
    </font>
    <font>
      <sz val="11"/>
      <name val="Calibri"/>
      <family val="2"/>
      <charset val="162"/>
    </font>
    <font>
      <b/>
      <sz val="15"/>
      <color theme="1"/>
      <name val="Calibri"/>
      <family val="2"/>
      <charset val="162"/>
      <scheme val="minor"/>
    </font>
    <font>
      <b/>
      <sz val="10"/>
      <color theme="1"/>
      <name val="Calibri"/>
      <family val="2"/>
      <charset val="162"/>
      <scheme val="minor"/>
    </font>
    <font>
      <sz val="10"/>
      <color theme="1"/>
      <name val="SansSerif"/>
    </font>
    <font>
      <sz val="12"/>
      <color theme="1"/>
      <name val="Times New Roman"/>
      <family val="1"/>
      <charset val="162"/>
    </font>
    <font>
      <b/>
      <sz val="12"/>
      <color theme="1"/>
      <name val="Times New Roman"/>
      <family val="1"/>
      <charset val="162"/>
    </font>
    <font>
      <b/>
      <sz val="14"/>
      <color theme="1"/>
      <name val="Calibri"/>
      <family val="2"/>
      <charset val="162"/>
      <scheme val="minor"/>
    </font>
    <font>
      <sz val="10"/>
      <color theme="1"/>
      <name val="Calibri"/>
      <family val="2"/>
      <charset val="162"/>
      <scheme val="minor"/>
    </font>
    <font>
      <sz val="8"/>
      <color theme="1"/>
      <name val="Calibri"/>
      <family val="2"/>
      <charset val="162"/>
      <scheme val="minor"/>
    </font>
    <font>
      <b/>
      <sz val="13"/>
      <color theme="1"/>
      <name val="Calibri"/>
      <family val="2"/>
      <charset val="162"/>
      <scheme val="minor"/>
    </font>
    <font>
      <sz val="11"/>
      <color theme="1"/>
      <name val="Symbol"/>
      <family val="1"/>
      <charset val="2"/>
    </font>
    <font>
      <sz val="11"/>
      <color theme="1"/>
      <name val="Calibri"/>
      <family val="2"/>
      <charset val="162"/>
      <scheme val="minor"/>
    </font>
    <font>
      <b/>
      <u/>
      <sz val="9"/>
      <color theme="1"/>
      <name val="Times New Roman"/>
      <family val="1"/>
      <charset val="162"/>
    </font>
    <font>
      <b/>
      <sz val="9"/>
      <name val="Tahoma"/>
      <family val="2"/>
      <charset val="162"/>
    </font>
    <font>
      <sz val="9"/>
      <name val="Tahoma"/>
      <family val="2"/>
      <charset val="162"/>
    </font>
  </fonts>
  <fills count="8">
    <fill>
      <patternFill patternType="none"/>
    </fill>
    <fill>
      <patternFill patternType="gray125"/>
    </fill>
    <fill>
      <patternFill patternType="solid">
        <fgColor theme="8" tint="0.59999389629810485"/>
        <bgColor theme="8" tint="0.59999389629810485"/>
      </patternFill>
    </fill>
    <fill>
      <patternFill patternType="solid">
        <fgColor theme="0"/>
        <bgColor theme="0"/>
      </patternFill>
    </fill>
    <fill>
      <patternFill patternType="solid">
        <fgColor theme="0" tint="-0.249977111117893"/>
        <bgColor theme="0" tint="-0.249977111117893"/>
      </patternFill>
    </fill>
    <fill>
      <patternFill patternType="solid">
        <fgColor indexed="65"/>
      </patternFill>
    </fill>
    <fill>
      <patternFill patternType="solid">
        <fgColor indexed="5"/>
        <bgColor indexed="5"/>
      </patternFill>
    </fill>
    <fill>
      <patternFill patternType="solid">
        <fgColor rgb="FF92D050"/>
        <bgColor rgb="FF92D050"/>
      </patternFill>
    </fill>
  </fills>
  <borders count="58">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thin">
        <color auto="1"/>
      </left>
      <right/>
      <top/>
      <bottom/>
      <diagonal/>
    </border>
    <border>
      <left/>
      <right style="thin">
        <color auto="1"/>
      </right>
      <top/>
      <bottom/>
      <diagonal/>
    </border>
    <border>
      <left/>
      <right style="thin">
        <color auto="1"/>
      </right>
      <top/>
      <bottom style="medium">
        <color auto="1"/>
      </bottom>
      <diagonal/>
    </border>
  </borders>
  <cellStyleXfs count="3">
    <xf numFmtId="0" fontId="0" fillId="0" borderId="0"/>
    <xf numFmtId="164" fontId="35" fillId="0" borderId="0" applyFont="0" applyFill="0" applyBorder="0" applyProtection="0"/>
    <xf numFmtId="164" fontId="35" fillId="0" borderId="0" applyFont="0" applyFill="0" applyBorder="0" applyProtection="0"/>
  </cellStyleXfs>
  <cellXfs count="377">
    <xf numFmtId="0" fontId="0" fillId="0" borderId="0" xfId="0"/>
    <xf numFmtId="0" fontId="0" fillId="0" borderId="0" xfId="0"/>
    <xf numFmtId="49" fontId="0" fillId="0" borderId="0" xfId="0" applyNumberFormat="1"/>
    <xf numFmtId="0" fontId="0" fillId="0" borderId="0" xfId="0" applyAlignment="1">
      <alignment horizontal="left"/>
    </xf>
    <xf numFmtId="4" fontId="0" fillId="0" borderId="0" xfId="0" applyNumberFormat="1"/>
    <xf numFmtId="0" fontId="2" fillId="0" borderId="0" xfId="0" applyFont="1" applyAlignment="1">
      <alignment horizontal="center" vertical="center"/>
    </xf>
    <xf numFmtId="49" fontId="0" fillId="0" borderId="3" xfId="0" applyNumberFormat="1" applyBorder="1"/>
    <xf numFmtId="0" fontId="0" fillId="0" borderId="4" xfId="0" applyBorder="1" applyAlignment="1">
      <alignment horizontal="left"/>
    </xf>
    <xf numFmtId="0" fontId="0" fillId="0" borderId="4" xfId="0" applyBorder="1"/>
    <xf numFmtId="4" fontId="0" fillId="0" borderId="4" xfId="0" applyNumberFormat="1" applyBorder="1"/>
    <xf numFmtId="4" fontId="5" fillId="0" borderId="5" xfId="0" applyNumberFormat="1" applyFont="1" applyBorder="1"/>
    <xf numFmtId="49" fontId="0" fillId="0" borderId="6" xfId="0" applyNumberFormat="1" applyBorder="1"/>
    <xf numFmtId="0" fontId="0" fillId="0" borderId="7" xfId="0" applyBorder="1" applyAlignment="1">
      <alignment horizontal="left"/>
    </xf>
    <xf numFmtId="0" fontId="0" fillId="0" borderId="7" xfId="0" applyBorder="1"/>
    <xf numFmtId="4" fontId="0" fillId="0" borderId="7" xfId="0" applyNumberFormat="1" applyBorder="1"/>
    <xf numFmtId="4" fontId="5" fillId="0" borderId="8" xfId="0" applyNumberFormat="1" applyFont="1" applyBorder="1"/>
    <xf numFmtId="0" fontId="6" fillId="0" borderId="0" xfId="0" applyFont="1" applyAlignment="1">
      <alignment horizontal="left" vertical="center"/>
    </xf>
    <xf numFmtId="14" fontId="2" fillId="0" borderId="0" xfId="0" applyNumberFormat="1" applyFont="1"/>
    <xf numFmtId="14" fontId="2" fillId="0" borderId="0" xfId="0" applyNumberFormat="1" applyFont="1" applyAlignment="1">
      <alignment horizontal="center" vertical="center"/>
    </xf>
    <xf numFmtId="0" fontId="7" fillId="0" borderId="0" xfId="0" applyFont="1" applyAlignment="1">
      <alignment horizontal="center" vertical="center"/>
    </xf>
    <xf numFmtId="49" fontId="0" fillId="0" borderId="14" xfId="0" applyNumberFormat="1" applyBorder="1"/>
    <xf numFmtId="0" fontId="0" fillId="0" borderId="15" xfId="0" applyBorder="1" applyAlignment="1">
      <alignment horizontal="left"/>
    </xf>
    <xf numFmtId="0" fontId="0" fillId="0" borderId="15" xfId="0" applyBorder="1"/>
    <xf numFmtId="4" fontId="0" fillId="0" borderId="15" xfId="0" applyNumberFormat="1" applyBorder="1"/>
    <xf numFmtId="4" fontId="5" fillId="0" borderId="16" xfId="0" applyNumberFormat="1" applyFont="1" applyBorder="1"/>
    <xf numFmtId="0" fontId="3" fillId="0" borderId="14" xfId="0" applyFont="1" applyBorder="1" applyAlignment="1">
      <alignment vertical="center"/>
    </xf>
    <xf numFmtId="49" fontId="0" fillId="0" borderId="35" xfId="0" applyNumberFormat="1" applyBorder="1"/>
    <xf numFmtId="0" fontId="0" fillId="0" borderId="36" xfId="0" applyBorder="1" applyAlignment="1">
      <alignment horizontal="left"/>
    </xf>
    <xf numFmtId="0" fontId="0" fillId="0" borderId="36" xfId="0" applyBorder="1"/>
    <xf numFmtId="4" fontId="0" fillId="0" borderId="36" xfId="0" applyNumberFormat="1" applyBorder="1"/>
    <xf numFmtId="4" fontId="5" fillId="0" borderId="37" xfId="0" applyNumberFormat="1" applyFont="1" applyBorder="1"/>
    <xf numFmtId="0" fontId="0" fillId="3" borderId="22" xfId="0" applyFill="1" applyBorder="1" applyAlignment="1">
      <alignment vertical="center"/>
    </xf>
    <xf numFmtId="0" fontId="0" fillId="3" borderId="25" xfId="0" applyFill="1" applyBorder="1" applyAlignment="1">
      <alignment vertical="center"/>
    </xf>
    <xf numFmtId="0" fontId="3" fillId="4" borderId="1" xfId="0" applyFont="1" applyFill="1" applyBorder="1" applyAlignment="1">
      <alignment vertical="center"/>
    </xf>
    <xf numFmtId="0" fontId="0" fillId="4" borderId="1" xfId="0" applyFill="1" applyBorder="1" applyAlignment="1">
      <alignmen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0" fillId="0" borderId="39" xfId="0" applyBorder="1"/>
    <xf numFmtId="0" fontId="0" fillId="0" borderId="7" xfId="0" quotePrefix="1" applyBorder="1" applyAlignment="1">
      <alignment horizontal="left"/>
    </xf>
    <xf numFmtId="0" fontId="3" fillId="0" borderId="0" xfId="0" applyFont="1" applyAlignment="1">
      <alignment horizontal="center"/>
    </xf>
    <xf numFmtId="0" fontId="6" fillId="0" borderId="0" xfId="0" applyFont="1" applyAlignment="1">
      <alignment horizontal="left" vertical="center" wrapText="1"/>
    </xf>
    <xf numFmtId="0" fontId="6" fillId="0" borderId="0" xfId="0" applyFont="1" applyAlignment="1">
      <alignment horizontal="left" wrapText="1"/>
    </xf>
    <xf numFmtId="0" fontId="0" fillId="0" borderId="0" xfId="0" applyAlignment="1">
      <alignment vertical="center"/>
    </xf>
    <xf numFmtId="0" fontId="0" fillId="0" borderId="0" xfId="0" applyAlignment="1">
      <alignment horizontal="left" vertical="top"/>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0" fontId="0" fillId="0" borderId="0" xfId="0" applyAlignment="1">
      <alignment horizontal="left" wrapText="1"/>
    </xf>
    <xf numFmtId="4" fontId="0" fillId="0" borderId="0" xfId="0" applyNumberFormat="1" applyAlignment="1">
      <alignment vertical="center"/>
    </xf>
    <xf numFmtId="14" fontId="0" fillId="0" borderId="7" xfId="0" applyNumberFormat="1" applyBorder="1" applyAlignment="1">
      <alignment horizontal="left"/>
    </xf>
    <xf numFmtId="0" fontId="11" fillId="0" borderId="7" xfId="0" applyFont="1" applyBorder="1" applyAlignment="1">
      <alignment horizontal="left"/>
    </xf>
    <xf numFmtId="0" fontId="11" fillId="0" borderId="7" xfId="0" applyFont="1" applyBorder="1"/>
    <xf numFmtId="4" fontId="11" fillId="0" borderId="7" xfId="0" applyNumberFormat="1" applyFont="1" applyBorder="1"/>
    <xf numFmtId="49" fontId="0" fillId="0" borderId="51" xfId="0" applyNumberFormat="1" applyBorder="1"/>
    <xf numFmtId="0" fontId="0" fillId="0" borderId="52" xfId="0" applyBorder="1" applyAlignment="1">
      <alignment horizontal="left"/>
    </xf>
    <xf numFmtId="0" fontId="0" fillId="0" borderId="52" xfId="0" applyBorder="1"/>
    <xf numFmtId="4" fontId="0" fillId="0" borderId="52" xfId="0" applyNumberFormat="1" applyBorder="1"/>
    <xf numFmtId="4" fontId="5" fillId="0" borderId="53" xfId="0" applyNumberFormat="1" applyFont="1" applyBorder="1"/>
    <xf numFmtId="4" fontId="5" fillId="0" borderId="0" xfId="0" applyNumberFormat="1" applyFont="1"/>
    <xf numFmtId="0" fontId="6" fillId="0" borderId="0" xfId="0" applyFont="1" applyAlignment="1">
      <alignment vertical="center"/>
    </xf>
    <xf numFmtId="14" fontId="2" fillId="0" borderId="0" xfId="0" applyNumberFormat="1" applyFont="1" applyAlignment="1">
      <alignment vertical="center"/>
    </xf>
    <xf numFmtId="167" fontId="2" fillId="0" borderId="0" xfId="0" applyNumberFormat="1" applyFont="1" applyAlignment="1">
      <alignment horizontal="center" vertical="center"/>
    </xf>
    <xf numFmtId="0" fontId="2" fillId="0" borderId="0" xfId="0" applyFont="1" applyAlignment="1">
      <alignment vertical="center"/>
    </xf>
    <xf numFmtId="0" fontId="4" fillId="0" borderId="3" xfId="0" applyFont="1" applyBorder="1" applyAlignment="1">
      <alignment vertical="center"/>
    </xf>
    <xf numFmtId="0" fontId="13"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164" fontId="0" fillId="0" borderId="0" xfId="0" applyNumberFormat="1"/>
    <xf numFmtId="0" fontId="18" fillId="0" borderId="24" xfId="0" applyFont="1" applyBorder="1"/>
    <xf numFmtId="0" fontId="18" fillId="0" borderId="22" xfId="0" applyFont="1" applyBorder="1"/>
    <xf numFmtId="0" fontId="15" fillId="0" borderId="0" xfId="0" applyFont="1" applyAlignment="1">
      <alignment wrapText="1"/>
    </xf>
    <xf numFmtId="167" fontId="3" fillId="0" borderId="0" xfId="0" applyNumberFormat="1" applyFont="1" applyAlignment="1">
      <alignment vertical="center"/>
    </xf>
    <xf numFmtId="0" fontId="0" fillId="0" borderId="0" xfId="0" applyAlignment="1">
      <alignment vertical="justify" wrapText="1"/>
    </xf>
    <xf numFmtId="0" fontId="4" fillId="0" borderId="7" xfId="0" applyFont="1" applyBorder="1" applyAlignment="1">
      <alignment vertical="center"/>
    </xf>
    <xf numFmtId="0" fontId="22" fillId="0" borderId="0" xfId="0" applyFont="1" applyAlignment="1">
      <alignment horizontal="center"/>
    </xf>
    <xf numFmtId="0" fontId="22" fillId="0" borderId="0" xfId="0" applyFont="1"/>
    <xf numFmtId="0" fontId="3" fillId="0" borderId="0" xfId="0" applyFont="1"/>
    <xf numFmtId="0" fontId="11" fillId="0" borderId="0" xfId="0" applyFont="1" applyAlignment="1">
      <alignment horizontal="center"/>
    </xf>
    <xf numFmtId="0" fontId="11" fillId="0" borderId="0" xfId="0" applyFont="1"/>
    <xf numFmtId="0" fontId="23" fillId="0" borderId="0" xfId="0" applyFont="1" applyAlignment="1">
      <alignment horizontal="center" vertical="center"/>
    </xf>
    <xf numFmtId="0" fontId="24" fillId="0" borderId="0" xfId="0" applyFont="1" applyAlignment="1">
      <alignment horizontal="center" vertical="center"/>
    </xf>
    <xf numFmtId="164" fontId="26" fillId="0" borderId="3" xfId="1" applyNumberFormat="1" applyFont="1" applyBorder="1" applyAlignment="1">
      <alignment horizontal="left" vertical="center" wrapText="1"/>
    </xf>
    <xf numFmtId="164" fontId="3" fillId="0" borderId="4" xfId="1" applyNumberFormat="1" applyFont="1" applyBorder="1" applyAlignment="1">
      <alignment vertical="center" textRotation="90" wrapText="1"/>
    </xf>
    <xf numFmtId="168" fontId="27" fillId="0" borderId="7" xfId="0" applyNumberFormat="1" applyFont="1" applyBorder="1" applyAlignment="1">
      <alignment horizontal="center" vertical="center" wrapText="1"/>
    </xf>
    <xf numFmtId="168" fontId="28" fillId="0" borderId="7" xfId="0" applyNumberFormat="1" applyFont="1" applyBorder="1" applyAlignment="1">
      <alignment horizontal="center" vertical="center" wrapText="1"/>
    </xf>
    <xf numFmtId="168" fontId="27" fillId="0" borderId="7" xfId="2" applyNumberFormat="1" applyFont="1" applyBorder="1" applyAlignment="1">
      <alignment horizontal="center" vertical="center" wrapText="1"/>
    </xf>
    <xf numFmtId="164" fontId="26" fillId="0" borderId="4" xfId="1" applyNumberFormat="1" applyFont="1" applyBorder="1" applyAlignment="1">
      <alignment horizontal="center" vertical="center" wrapText="1"/>
    </xf>
    <xf numFmtId="164" fontId="26" fillId="0" borderId="5" xfId="1" applyNumberFormat="1" applyFont="1" applyBorder="1" applyAlignment="1">
      <alignment horizontal="center" vertical="center" wrapText="1"/>
    </xf>
    <xf numFmtId="164" fontId="26" fillId="6" borderId="55" xfId="1" applyNumberFormat="1" applyFont="1" applyFill="1" applyBorder="1" applyAlignment="1">
      <alignment horizontal="center" vertical="center" wrapText="1"/>
    </xf>
    <xf numFmtId="164" fontId="3" fillId="0" borderId="6" xfId="1" applyNumberFormat="1" applyFont="1" applyBorder="1" applyAlignment="1">
      <alignment vertical="center" wrapText="1"/>
    </xf>
    <xf numFmtId="164" fontId="0" fillId="0" borderId="7" xfId="1" applyNumberFormat="1" applyFont="1" applyBorder="1" applyAlignment="1">
      <alignment vertical="center" wrapText="1"/>
    </xf>
    <xf numFmtId="164" fontId="0" fillId="0" borderId="8" xfId="1" applyNumberFormat="1" applyFont="1" applyBorder="1" applyAlignment="1">
      <alignment vertical="center" wrapText="1"/>
    </xf>
    <xf numFmtId="164" fontId="3" fillId="6" borderId="6" xfId="1" applyNumberFormat="1" applyFont="1" applyFill="1" applyBorder="1" applyAlignment="1">
      <alignment vertical="center" wrapText="1"/>
    </xf>
    <xf numFmtId="164" fontId="3" fillId="0" borderId="35" xfId="1" applyNumberFormat="1" applyFont="1" applyBorder="1" applyAlignment="1">
      <alignment vertical="center" wrapText="1"/>
    </xf>
    <xf numFmtId="168" fontId="29" fillId="0" borderId="7" xfId="0" applyNumberFormat="1" applyFont="1" applyBorder="1" applyAlignment="1">
      <alignment horizontal="center" vertical="center" wrapText="1"/>
    </xf>
    <xf numFmtId="164" fontId="3" fillId="0" borderId="36" xfId="1" applyNumberFormat="1" applyFont="1" applyBorder="1" applyAlignment="1">
      <alignment vertical="center" wrapText="1"/>
    </xf>
    <xf numFmtId="164" fontId="3" fillId="0" borderId="37" xfId="1" applyNumberFormat="1" applyFont="1" applyBorder="1" applyAlignment="1">
      <alignment vertical="center" wrapText="1"/>
    </xf>
    <xf numFmtId="164" fontId="30" fillId="0" borderId="7" xfId="1" applyNumberFormat="1" applyFont="1" applyBorder="1" applyAlignment="1">
      <alignment horizontal="center" vertical="center" wrapText="1"/>
    </xf>
    <xf numFmtId="49" fontId="31" fillId="0" borderId="14" xfId="1" applyNumberFormat="1" applyFont="1" applyBorder="1" applyAlignment="1">
      <alignment vertical="center" wrapText="1"/>
    </xf>
    <xf numFmtId="164" fontId="0" fillId="0" borderId="15" xfId="1" applyNumberFormat="1" applyFont="1" applyBorder="1" applyAlignment="1">
      <alignment vertical="center" wrapText="1"/>
    </xf>
    <xf numFmtId="164" fontId="30" fillId="0" borderId="15" xfId="1" applyNumberFormat="1" applyFont="1" applyBorder="1" applyAlignment="1">
      <alignment horizontal="center" vertical="center" wrapText="1"/>
    </xf>
    <xf numFmtId="164" fontId="30" fillId="0" borderId="16" xfId="1" applyNumberFormat="1" applyFont="1" applyBorder="1" applyAlignment="1">
      <alignment horizontal="center" vertical="center" wrapText="1"/>
    </xf>
    <xf numFmtId="49" fontId="31" fillId="0" borderId="6" xfId="1" applyNumberFormat="1" applyFont="1" applyBorder="1" applyAlignment="1">
      <alignment vertical="center" wrapText="1"/>
    </xf>
    <xf numFmtId="164" fontId="30" fillId="0" borderId="8" xfId="1" applyNumberFormat="1" applyFont="1" applyBorder="1" applyAlignment="1">
      <alignment horizontal="center" vertical="center" wrapText="1"/>
    </xf>
    <xf numFmtId="49" fontId="32" fillId="0" borderId="6" xfId="1" applyNumberFormat="1" applyFont="1" applyBorder="1" applyAlignment="1">
      <alignment vertical="center" wrapText="1"/>
    </xf>
    <xf numFmtId="49" fontId="32" fillId="0" borderId="35" xfId="1" applyNumberFormat="1" applyFont="1" applyBorder="1" applyAlignment="1">
      <alignment vertical="center" wrapText="1"/>
    </xf>
    <xf numFmtId="164" fontId="0" fillId="0" borderId="36" xfId="1" applyNumberFormat="1" applyFont="1" applyBorder="1" applyAlignment="1">
      <alignment vertical="center" wrapText="1"/>
    </xf>
    <xf numFmtId="164" fontId="30" fillId="0" borderId="36" xfId="1" applyNumberFormat="1" applyFont="1" applyBorder="1" applyAlignment="1">
      <alignment horizontal="center" vertical="center" wrapText="1"/>
    </xf>
    <xf numFmtId="164" fontId="30" fillId="0" borderId="37" xfId="1" applyNumberFormat="1" applyFont="1" applyBorder="1" applyAlignment="1">
      <alignment horizontal="center" vertical="center" wrapText="1"/>
    </xf>
    <xf numFmtId="164" fontId="0" fillId="0" borderId="0" xfId="1" applyNumberFormat="1" applyFont="1" applyAlignment="1">
      <alignment vertical="center" wrapText="1"/>
    </xf>
    <xf numFmtId="0" fontId="34" fillId="0" borderId="0" xfId="0" applyFont="1" applyAlignment="1">
      <alignment horizontal="justify" vertical="center"/>
    </xf>
    <xf numFmtId="3" fontId="0" fillId="0" borderId="0" xfId="0" applyNumberFormat="1"/>
    <xf numFmtId="0" fontId="0" fillId="6" borderId="7" xfId="0" applyFill="1" applyBorder="1"/>
    <xf numFmtId="4" fontId="0" fillId="6" borderId="7" xfId="0" applyNumberFormat="1" applyFill="1" applyBorder="1"/>
    <xf numFmtId="4" fontId="5" fillId="6" borderId="7" xfId="0" applyNumberFormat="1" applyFont="1" applyFill="1" applyBorder="1"/>
    <xf numFmtId="0" fontId="0" fillId="7" borderId="7" xfId="0" applyFill="1" applyBorder="1"/>
    <xf numFmtId="4" fontId="0" fillId="7" borderId="7" xfId="0" applyNumberFormat="1" applyFill="1" applyBorder="1"/>
    <xf numFmtId="4" fontId="5" fillId="7" borderId="7" xfId="0" applyNumberFormat="1" applyFont="1" applyFill="1" applyBorder="1"/>
    <xf numFmtId="0" fontId="0" fillId="7" borderId="0" xfId="0" applyFill="1"/>
    <xf numFmtId="0" fontId="0" fillId="0" borderId="0" xfId="0" applyAlignment="1">
      <alignment horizontal="center"/>
    </xf>
    <xf numFmtId="14" fontId="0" fillId="0" borderId="0" xfId="0" applyNumberFormat="1" applyAlignment="1">
      <alignment horizontal="center" vertical="center"/>
    </xf>
    <xf numFmtId="0" fontId="2" fillId="0" borderId="0" xfId="0" applyFont="1" applyAlignment="1">
      <alignment horizontal="center" vertical="center"/>
    </xf>
    <xf numFmtId="0" fontId="0" fillId="0" borderId="0" xfId="0" applyAlignment="1">
      <alignment horizontal="left" wrapText="1"/>
    </xf>
    <xf numFmtId="0" fontId="3" fillId="0" borderId="0" xfId="0" applyFont="1" applyAlignment="1">
      <alignment horizontal="center"/>
    </xf>
    <xf numFmtId="0" fontId="3" fillId="0" borderId="39" xfId="0" applyFont="1" applyBorder="1" applyAlignment="1">
      <alignment horizontal="center"/>
    </xf>
    <xf numFmtId="49" fontId="0" fillId="0" borderId="35" xfId="0" applyNumberFormat="1" applyBorder="1" applyAlignment="1">
      <alignment horizontal="center" vertical="center"/>
    </xf>
    <xf numFmtId="49" fontId="0" fillId="0" borderId="36" xfId="0" applyNumberFormat="1" applyBorder="1" applyAlignment="1">
      <alignment horizontal="center" vertical="center"/>
    </xf>
    <xf numFmtId="14" fontId="0" fillId="0" borderId="36" xfId="0" applyNumberFormat="1" applyBorder="1" applyAlignment="1">
      <alignment horizontal="left" vertical="center"/>
    </xf>
    <xf numFmtId="0" fontId="0" fillId="0" borderId="36" xfId="0" applyBorder="1" applyAlignment="1">
      <alignment horizontal="center" vertical="center"/>
    </xf>
    <xf numFmtId="0" fontId="0" fillId="0" borderId="31" xfId="0" applyBorder="1" applyAlignment="1">
      <alignment horizontal="center"/>
    </xf>
    <xf numFmtId="0" fontId="0" fillId="0" borderId="41" xfId="0" applyBorder="1" applyAlignment="1">
      <alignment horizontal="center"/>
    </xf>
    <xf numFmtId="0" fontId="6" fillId="0" borderId="0" xfId="0" applyFont="1" applyAlignment="1">
      <alignment horizontal="left" vertical="center" wrapText="1"/>
    </xf>
    <xf numFmtId="0" fontId="3" fillId="0" borderId="0" xfId="0" applyFont="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14" fontId="0" fillId="0" borderId="0" xfId="0" applyNumberFormat="1" applyAlignment="1">
      <alignment horizontal="center"/>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14" fontId="0" fillId="0" borderId="7" xfId="0" applyNumberFormat="1" applyBorder="1" applyAlignment="1">
      <alignment horizontal="left" vertical="center"/>
    </xf>
    <xf numFmtId="14" fontId="0" fillId="0" borderId="7" xfId="0" applyNumberFormat="1" applyBorder="1" applyAlignment="1">
      <alignment horizontal="center" vertical="center"/>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7" xfId="0" applyBorder="1" applyAlignment="1">
      <alignment horizontal="center" vertical="center"/>
    </xf>
    <xf numFmtId="0" fontId="9" fillId="0" borderId="31" xfId="0" applyFont="1" applyBorder="1" applyAlignment="1">
      <alignment horizontal="left" vertical="center"/>
    </xf>
    <xf numFmtId="0" fontId="10" fillId="0" borderId="32" xfId="0" quotePrefix="1"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8" xfId="0" applyFont="1" applyBorder="1" applyAlignment="1">
      <alignment horizontal="left" vertical="center" wrapText="1"/>
    </xf>
    <xf numFmtId="0" fontId="10" fillId="0" borderId="0" xfId="0" applyFont="1" applyAlignment="1">
      <alignment horizontal="left" vertical="center" wrapText="1"/>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31" xfId="0" applyFont="1" applyBorder="1" applyAlignment="1">
      <alignment horizontal="left" vertical="center" wrapText="1"/>
    </xf>
    <xf numFmtId="0" fontId="10" fillId="0" borderId="41" xfId="0" applyFont="1" applyBorder="1" applyAlignment="1">
      <alignment horizontal="left" vertical="center" wrapText="1"/>
    </xf>
    <xf numFmtId="0" fontId="3" fillId="4" borderId="42" xfId="0" applyFont="1" applyFill="1" applyBorder="1" applyAlignment="1">
      <alignment horizontal="left" vertical="center"/>
    </xf>
    <xf numFmtId="0" fontId="3" fillId="4" borderId="43" xfId="0" applyFont="1" applyFill="1" applyBorder="1" applyAlignment="1">
      <alignment horizontal="left" vertical="center"/>
    </xf>
    <xf numFmtId="0" fontId="3" fillId="4" borderId="44" xfId="0" applyFont="1" applyFill="1" applyBorder="1" applyAlignment="1">
      <alignment horizontal="left" vertical="center"/>
    </xf>
    <xf numFmtId="0" fontId="0" fillId="0" borderId="4" xfId="0" applyBorder="1" applyAlignment="1">
      <alignment horizontal="center" vertical="center"/>
    </xf>
    <xf numFmtId="0" fontId="0" fillId="0" borderId="43" xfId="0" applyBorder="1" applyAlignment="1">
      <alignment horizontal="left" vertical="center" wrapText="1"/>
    </xf>
    <xf numFmtId="0" fontId="0" fillId="0" borderId="45" xfId="0" applyBorder="1" applyAlignment="1">
      <alignment horizontal="left" vertical="center" wrapText="1"/>
    </xf>
    <xf numFmtId="0" fontId="3" fillId="4" borderId="21"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0" fillId="3" borderId="24" xfId="0" applyFill="1" applyBorder="1" applyAlignment="1">
      <alignment horizontal="right" vertical="center"/>
    </xf>
    <xf numFmtId="0" fontId="0" fillId="3" borderId="22" xfId="0" applyFill="1" applyBorder="1" applyAlignment="1">
      <alignment horizontal="right" vertical="center"/>
    </xf>
    <xf numFmtId="0" fontId="0" fillId="3" borderId="22" xfId="0" applyFill="1" applyBorder="1" applyAlignment="1">
      <alignment horizontal="left" vertical="center"/>
    </xf>
    <xf numFmtId="0" fontId="3" fillId="4" borderId="46" xfId="0" applyFont="1" applyFill="1" applyBorder="1" applyAlignment="1">
      <alignment horizontal="left" vertical="center"/>
    </xf>
    <xf numFmtId="0" fontId="3" fillId="4" borderId="47" xfId="0" applyFont="1" applyFill="1" applyBorder="1" applyAlignment="1">
      <alignment horizontal="left" vertical="center"/>
    </xf>
    <xf numFmtId="0" fontId="3" fillId="4" borderId="48" xfId="0" applyFont="1" applyFill="1" applyBorder="1" applyAlignment="1">
      <alignment horizontal="left" vertical="center"/>
    </xf>
    <xf numFmtId="0" fontId="3" fillId="4" borderId="49" xfId="0" applyFont="1" applyFill="1" applyBorder="1" applyAlignment="1">
      <alignment horizontal="left" vertical="center"/>
    </xf>
    <xf numFmtId="166" fontId="0" fillId="0" borderId="49" xfId="0" applyNumberFormat="1" applyBorder="1" applyAlignment="1">
      <alignment horizontal="center" vertical="center"/>
    </xf>
    <xf numFmtId="166" fontId="0" fillId="0" borderId="47" xfId="0" applyNumberFormat="1" applyBorder="1" applyAlignment="1">
      <alignment horizontal="center" vertical="center"/>
    </xf>
    <xf numFmtId="166" fontId="0" fillId="0" borderId="48" xfId="0" applyNumberFormat="1" applyBorder="1" applyAlignment="1">
      <alignment horizontal="center" vertical="center"/>
    </xf>
    <xf numFmtId="166" fontId="0" fillId="0" borderId="50" xfId="0" applyNumberForma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165" fontId="0" fillId="0" borderId="24" xfId="1" applyNumberFormat="1" applyFont="1" applyBorder="1" applyAlignment="1">
      <alignment horizontal="center" vertical="center" wrapText="1"/>
    </xf>
    <xf numFmtId="165" fontId="0" fillId="0" borderId="22" xfId="1" applyNumberFormat="1" applyFont="1" applyBorder="1" applyAlignment="1">
      <alignment horizontal="center" vertical="center" wrapText="1"/>
    </xf>
    <xf numFmtId="165" fontId="0" fillId="0" borderId="23" xfId="1" applyNumberFormat="1" applyFont="1" applyBorder="1" applyAlignment="1">
      <alignment horizontal="center" vertical="center" wrapText="1"/>
    </xf>
    <xf numFmtId="0" fontId="0" fillId="0" borderId="25" xfId="0" applyBorder="1" applyAlignment="1">
      <alignment horizontal="left"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165" fontId="0" fillId="0" borderId="29" xfId="1" applyNumberFormat="1" applyFont="1" applyBorder="1" applyAlignment="1">
      <alignment horizontal="center" vertical="center" wrapText="1"/>
    </xf>
    <xf numFmtId="165" fontId="0" fillId="0" borderId="27" xfId="1" applyNumberFormat="1" applyFont="1" applyBorder="1" applyAlignment="1">
      <alignment horizontal="center" vertical="center" wrapText="1"/>
    </xf>
    <xf numFmtId="165" fontId="0" fillId="0" borderId="28" xfId="1" applyNumberFormat="1" applyFont="1" applyBorder="1" applyAlignment="1">
      <alignment horizontal="center" vertical="center" wrapText="1"/>
    </xf>
    <xf numFmtId="0" fontId="0" fillId="0" borderId="30" xfId="0" applyBorder="1" applyAlignment="1">
      <alignment horizontal="left" vertical="center" wrapText="1"/>
    </xf>
    <xf numFmtId="0" fontId="0" fillId="0" borderId="21" xfId="0" applyBorder="1" applyAlignment="1">
      <alignment horizontal="center" vertical="center" wrapText="1"/>
    </xf>
    <xf numFmtId="0" fontId="8" fillId="0" borderId="24" xfId="0" applyFont="1" applyBorder="1" applyAlignment="1">
      <alignment horizontal="left" vertical="center" wrapText="1"/>
    </xf>
    <xf numFmtId="0" fontId="8" fillId="0" borderId="22" xfId="0" applyFont="1" applyBorder="1" applyAlignment="1">
      <alignment horizontal="left" vertical="center" wrapText="1"/>
    </xf>
    <xf numFmtId="0" fontId="8" fillId="0" borderId="25" xfId="0" applyFont="1" applyBorder="1" applyAlignment="1">
      <alignment horizontal="left" vertical="center" wrapText="1"/>
    </xf>
    <xf numFmtId="0" fontId="2" fillId="0" borderId="0" xfId="0" applyFont="1" applyAlignment="1">
      <alignment horizontal="left" vertical="center"/>
    </xf>
    <xf numFmtId="0" fontId="6" fillId="0" borderId="0" xfId="0" applyFont="1" applyAlignment="1">
      <alignment horizontal="left" vertical="center"/>
    </xf>
    <xf numFmtId="14" fontId="2" fillId="0" borderId="0" xfId="0" applyNumberFormat="1" applyFont="1" applyAlignment="1">
      <alignment horizontal="center" vertical="center"/>
    </xf>
    <xf numFmtId="0" fontId="7" fillId="0" borderId="0" xfId="0" applyFont="1" applyAlignment="1">
      <alignment horizontal="center"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0" xfId="0" applyFont="1" applyFill="1" applyAlignment="1">
      <alignment horizontal="center" vertical="center"/>
    </xf>
    <xf numFmtId="167" fontId="2" fillId="0" borderId="0" xfId="0" applyNumberFormat="1" applyFont="1" applyAlignment="1">
      <alignment horizontal="center" vertical="center"/>
    </xf>
    <xf numFmtId="0" fontId="0" fillId="0" borderId="0" xfId="0" applyAlignment="1">
      <alignment horizontal="justify" vertical="justify" wrapText="1"/>
    </xf>
    <xf numFmtId="0" fontId="0" fillId="0" borderId="0" xfId="0" applyAlignment="1">
      <alignment horizontal="center" wrapText="1"/>
    </xf>
    <xf numFmtId="0" fontId="12" fillId="0" borderId="54"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wrapText="1"/>
    </xf>
    <xf numFmtId="165" fontId="0" fillId="0" borderId="7" xfId="1" applyNumberFormat="1" applyFont="1" applyBorder="1" applyAlignment="1">
      <alignment horizontal="center" vertical="center"/>
    </xf>
    <xf numFmtId="0" fontId="9" fillId="0" borderId="0" xfId="0" applyFont="1" applyAlignment="1">
      <alignment horizontal="left" vertical="center"/>
    </xf>
    <xf numFmtId="0" fontId="15" fillId="0" borderId="0" xfId="0" applyFont="1" applyAlignment="1">
      <alignment horizontal="justify" vertical="top" wrapText="1"/>
    </xf>
    <xf numFmtId="0" fontId="0" fillId="0" borderId="21" xfId="0"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0" fillId="0" borderId="26" xfId="0" applyBorder="1" applyAlignment="1">
      <alignment horizontal="right" vertical="center"/>
    </xf>
    <xf numFmtId="0" fontId="0" fillId="0" borderId="27" xfId="0" applyBorder="1" applyAlignment="1">
      <alignment horizontal="right" vertical="center"/>
    </xf>
    <xf numFmtId="0" fontId="0" fillId="0" borderId="28" xfId="0" applyBorder="1" applyAlignment="1">
      <alignment horizontal="right" vertical="center"/>
    </xf>
    <xf numFmtId="0" fontId="0" fillId="0" borderId="37" xfId="0" applyBorder="1" applyAlignment="1">
      <alignment horizontal="center" vertical="center"/>
    </xf>
    <xf numFmtId="167" fontId="3" fillId="0" borderId="0" xfId="0" applyNumberFormat="1" applyFont="1" applyAlignment="1">
      <alignment horizontal="center" vertical="center"/>
    </xf>
    <xf numFmtId="0" fontId="18" fillId="0" borderId="7" xfId="0" applyFont="1" applyBorder="1" applyAlignment="1">
      <alignment horizontal="center"/>
    </xf>
    <xf numFmtId="0" fontId="15" fillId="0" borderId="24" xfId="0" applyFont="1" applyBorder="1" applyAlignment="1">
      <alignment horizontal="left" wrapText="1"/>
    </xf>
    <xf numFmtId="0" fontId="15" fillId="0" borderId="22" xfId="0" applyFont="1" applyBorder="1" applyAlignment="1">
      <alignment horizontal="left" wrapText="1"/>
    </xf>
    <xf numFmtId="0" fontId="15" fillId="0" borderId="23" xfId="0" applyFont="1" applyBorder="1" applyAlignment="1">
      <alignment horizontal="left" wrapText="1"/>
    </xf>
    <xf numFmtId="0" fontId="18" fillId="0" borderId="24"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17" fillId="0" borderId="7" xfId="0" applyFont="1" applyBorder="1" applyAlignment="1">
      <alignment horizontal="center" vertical="center" textRotation="90" wrapText="1"/>
    </xf>
    <xf numFmtId="164" fontId="19" fillId="0" borderId="24" xfId="1" applyNumberFormat="1" applyFont="1" applyBorder="1" applyAlignment="1">
      <alignment horizontal="center"/>
    </xf>
    <xf numFmtId="164" fontId="19" fillId="0" borderId="22" xfId="1" applyNumberFormat="1" applyFont="1" applyBorder="1" applyAlignment="1">
      <alignment horizontal="center"/>
    </xf>
    <xf numFmtId="164" fontId="19" fillId="0" borderId="23" xfId="1" applyNumberFormat="1" applyFont="1" applyBorder="1" applyAlignment="1">
      <alignment horizontal="center"/>
    </xf>
    <xf numFmtId="0" fontId="0" fillId="0" borderId="0" xfId="0" applyAlignment="1">
      <alignment horizontal="left" vertical="center"/>
    </xf>
    <xf numFmtId="164" fontId="15" fillId="0" borderId="24" xfId="1" applyNumberFormat="1" applyFont="1" applyBorder="1" applyAlignment="1">
      <alignment horizontal="center"/>
    </xf>
    <xf numFmtId="164" fontId="15" fillId="0" borderId="22" xfId="1" applyNumberFormat="1" applyFont="1" applyBorder="1" applyAlignment="1">
      <alignment horizontal="center"/>
    </xf>
    <xf numFmtId="164" fontId="15" fillId="0" borderId="23" xfId="1" applyNumberFormat="1" applyFont="1" applyBorder="1" applyAlignment="1">
      <alignment horizontal="center"/>
    </xf>
    <xf numFmtId="0" fontId="17" fillId="0" borderId="7" xfId="0" applyFont="1" applyBorder="1" applyAlignment="1">
      <alignment horizontal="center" vertical="center" wrapText="1"/>
    </xf>
    <xf numFmtId="165" fontId="14" fillId="0" borderId="24" xfId="1" applyNumberFormat="1" applyFont="1" applyBorder="1" applyAlignment="1">
      <alignment horizontal="center"/>
    </xf>
    <xf numFmtId="165" fontId="14" fillId="0" borderId="22" xfId="1" applyNumberFormat="1" applyFont="1" applyBorder="1" applyAlignment="1">
      <alignment horizontal="center"/>
    </xf>
    <xf numFmtId="165" fontId="14" fillId="0" borderId="23" xfId="1" applyNumberFormat="1" applyFont="1" applyBorder="1" applyAlignment="1">
      <alignment horizontal="center"/>
    </xf>
    <xf numFmtId="166" fontId="15" fillId="0" borderId="49" xfId="1" applyNumberFormat="1" applyFont="1" applyBorder="1" applyAlignment="1">
      <alignment horizontal="center"/>
    </xf>
    <xf numFmtId="166" fontId="15" fillId="0" borderId="47" xfId="1" applyNumberFormat="1" applyFont="1" applyBorder="1" applyAlignment="1">
      <alignment horizontal="center"/>
    </xf>
    <xf numFmtId="166" fontId="15" fillId="0" borderId="48" xfId="1" applyNumberFormat="1" applyFont="1" applyBorder="1" applyAlignment="1">
      <alignment horizontal="center"/>
    </xf>
    <xf numFmtId="166" fontId="15" fillId="0" borderId="17" xfId="1" applyNumberFormat="1" applyFont="1" applyBorder="1" applyAlignment="1">
      <alignment horizontal="center"/>
    </xf>
    <xf numFmtId="166" fontId="15" fillId="0" borderId="18" xfId="1" applyNumberFormat="1" applyFont="1" applyBorder="1" applyAlignment="1">
      <alignment horizontal="center"/>
    </xf>
    <xf numFmtId="166" fontId="15" fillId="0" borderId="19" xfId="1" applyNumberFormat="1" applyFont="1" applyBorder="1" applyAlignment="1">
      <alignment horizontal="center"/>
    </xf>
    <xf numFmtId="0" fontId="0" fillId="0" borderId="0" xfId="0" applyAlignment="1">
      <alignment horizontal="justify" wrapText="1"/>
    </xf>
    <xf numFmtId="0" fontId="16" fillId="0" borderId="0" xfId="0" applyFont="1" applyAlignment="1">
      <alignment horizontal="left" wrapText="1"/>
    </xf>
    <xf numFmtId="0" fontId="17" fillId="0" borderId="2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8" fillId="0" borderId="7" xfId="0" applyFont="1" applyBorder="1" applyAlignment="1">
      <alignment horizontal="center" vertical="center"/>
    </xf>
    <xf numFmtId="0" fontId="0" fillId="0" borderId="0" xfId="0" applyAlignment="1">
      <alignment horizontal="center" vertical="center"/>
    </xf>
    <xf numFmtId="0" fontId="20" fillId="0" borderId="24" xfId="0" applyFont="1" applyBorder="1" applyAlignment="1">
      <alignment horizontal="right"/>
    </xf>
    <xf numFmtId="0" fontId="20" fillId="0" borderId="22" xfId="0" applyFont="1" applyBorder="1" applyAlignment="1">
      <alignment horizontal="right"/>
    </xf>
    <xf numFmtId="0" fontId="20" fillId="0" borderId="23" xfId="0" applyFont="1" applyBorder="1" applyAlignment="1">
      <alignment horizontal="right"/>
    </xf>
    <xf numFmtId="164" fontId="14" fillId="0" borderId="7" xfId="1" applyNumberFormat="1" applyFont="1" applyBorder="1" applyAlignment="1">
      <alignment horizontal="center" vertical="center"/>
    </xf>
    <xf numFmtId="0" fontId="20" fillId="0" borderId="7" xfId="0" applyFont="1" applyBorder="1" applyAlignment="1">
      <alignment horizontal="right" vertical="center"/>
    </xf>
    <xf numFmtId="164" fontId="15" fillId="0" borderId="7" xfId="1" applyNumberFormat="1" applyFont="1" applyBorder="1" applyAlignment="1">
      <alignment horizontal="center"/>
    </xf>
    <xf numFmtId="164" fontId="19" fillId="0" borderId="24" xfId="1" applyNumberFormat="1" applyFont="1" applyBorder="1" applyAlignment="1">
      <alignment horizontal="center" vertical="center"/>
    </xf>
    <xf numFmtId="164" fontId="19" fillId="0" borderId="22" xfId="1" applyNumberFormat="1" applyFont="1" applyBorder="1" applyAlignment="1">
      <alignment horizontal="center" vertical="center"/>
    </xf>
    <xf numFmtId="164" fontId="19" fillId="0" borderId="23" xfId="1" applyNumberFormat="1" applyFont="1" applyBorder="1" applyAlignment="1">
      <alignment horizontal="center" vertical="center"/>
    </xf>
    <xf numFmtId="0" fontId="17" fillId="0" borderId="7" xfId="0" applyFont="1" applyBorder="1" applyAlignment="1">
      <alignment horizontal="center" vertical="center"/>
    </xf>
    <xf numFmtId="0" fontId="0" fillId="3" borderId="7" xfId="0" applyFill="1" applyBorder="1" applyAlignment="1">
      <alignment horizontal="center" vertical="center" wrapText="1"/>
    </xf>
    <xf numFmtId="0" fontId="21" fillId="0" borderId="0" xfId="0" applyFont="1" applyAlignment="1">
      <alignment horizontal="center" vertical="center"/>
    </xf>
    <xf numFmtId="0" fontId="0" fillId="0" borderId="49" xfId="0" applyBorder="1" applyAlignment="1">
      <alignment horizontal="center" vertical="center" wrapText="1"/>
    </xf>
    <xf numFmtId="0" fontId="0" fillId="0" borderId="47" xfId="0" applyBorder="1" applyAlignment="1">
      <alignment horizontal="center" vertical="center" wrapText="1"/>
    </xf>
    <xf numFmtId="0" fontId="0" fillId="0" borderId="55" xfId="0" applyBorder="1" applyAlignment="1">
      <alignment horizontal="center" vertical="center" wrapText="1"/>
    </xf>
    <xf numFmtId="14" fontId="0" fillId="0" borderId="55" xfId="0" applyNumberFormat="1" applyBorder="1" applyAlignment="1">
      <alignment horizontal="center" vertical="center" wrapText="1"/>
    </xf>
    <xf numFmtId="14" fontId="0" fillId="0" borderId="0" xfId="0" applyNumberFormat="1" applyAlignment="1">
      <alignment horizontal="center" vertical="center" wrapText="1"/>
    </xf>
    <xf numFmtId="0" fontId="0" fillId="0" borderId="48" xfId="0" applyBorder="1" applyAlignment="1">
      <alignment horizontal="center" vertical="center" wrapText="1"/>
    </xf>
    <xf numFmtId="0" fontId="0" fillId="0" borderId="56" xfId="0" applyBorder="1" applyAlignment="1">
      <alignment horizontal="center" vertical="center" wrapText="1"/>
    </xf>
    <xf numFmtId="14" fontId="0" fillId="0" borderId="56" xfId="0" applyNumberFormat="1" applyBorder="1" applyAlignment="1">
      <alignment horizontal="center" vertical="center" wrapText="1"/>
    </xf>
    <xf numFmtId="0" fontId="0" fillId="6" borderId="7" xfId="0" applyFill="1" applyBorder="1" applyAlignment="1">
      <alignment horizontal="left" vertical="center" wrapText="1"/>
    </xf>
    <xf numFmtId="0" fontId="3" fillId="5" borderId="7" xfId="0" applyFont="1" applyFill="1" applyBorder="1" applyAlignment="1">
      <alignment horizontal="left" vertical="center" wrapText="1"/>
    </xf>
    <xf numFmtId="0" fontId="3" fillId="0" borderId="7" xfId="0" applyFont="1" applyBorder="1" applyAlignment="1">
      <alignment horizontal="center" vertical="center" wrapText="1"/>
    </xf>
    <xf numFmtId="0" fontId="0" fillId="5" borderId="7" xfId="0" applyFill="1" applyBorder="1" applyAlignment="1">
      <alignment horizontal="left" vertical="center" wrapText="1"/>
    </xf>
    <xf numFmtId="0" fontId="3" fillId="0" borderId="7" xfId="0" applyFont="1" applyBorder="1" applyAlignment="1">
      <alignment horizontal="left" vertical="center" wrapText="1"/>
    </xf>
    <xf numFmtId="167" fontId="0" fillId="0" borderId="7" xfId="0" applyNumberFormat="1" applyBorder="1" applyAlignment="1">
      <alignment horizontal="left" vertical="center" wrapText="1"/>
    </xf>
    <xf numFmtId="166" fontId="0" fillId="0" borderId="7" xfId="1" applyNumberFormat="1" applyFont="1" applyBorder="1" applyAlignment="1">
      <alignment horizontal="left" vertical="center" wrapText="1"/>
    </xf>
    <xf numFmtId="166" fontId="0" fillId="0" borderId="1" xfId="1" applyNumberFormat="1" applyFont="1" applyBorder="1" applyAlignment="1">
      <alignment horizontal="left" vertical="center" wrapText="1"/>
    </xf>
    <xf numFmtId="0" fontId="0" fillId="0" borderId="7" xfId="0" applyBorder="1" applyAlignment="1">
      <alignment horizontal="center" vertical="center" wrapText="1"/>
    </xf>
    <xf numFmtId="0" fontId="3" fillId="5" borderId="7" xfId="0" applyFont="1" applyFill="1" applyBorder="1" applyAlignment="1">
      <alignment horizontal="center" vertical="center" wrapText="1"/>
    </xf>
    <xf numFmtId="0" fontId="3" fillId="0" borderId="7" xfId="0" applyFont="1" applyBorder="1" applyAlignment="1">
      <alignment vertical="center" wrapText="1"/>
    </xf>
    <xf numFmtId="0" fontId="3" fillId="0" borderId="24" xfId="0" applyFont="1" applyBorder="1" applyAlignment="1">
      <alignment horizontal="left" vertical="center" wrapText="1"/>
    </xf>
    <xf numFmtId="0" fontId="3" fillId="5" borderId="1" xfId="0" applyFont="1" applyFill="1" applyBorder="1" applyAlignment="1">
      <alignment horizontal="center" vertical="center" wrapText="1"/>
    </xf>
    <xf numFmtId="0" fontId="0" fillId="0" borderId="15" xfId="0" applyBorder="1" applyAlignment="1">
      <alignment horizontal="left" vertical="center" wrapText="1"/>
    </xf>
    <xf numFmtId="0" fontId="0" fillId="0" borderId="24" xfId="0"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3" fillId="0" borderId="55" xfId="0" applyFont="1" applyBorder="1" applyAlignment="1">
      <alignment horizontal="center" vertical="top" wrapText="1"/>
    </xf>
    <xf numFmtId="0" fontId="3" fillId="0" borderId="0" xfId="0" applyFont="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3" fillId="0" borderId="55" xfId="0" applyFont="1" applyBorder="1" applyAlignment="1">
      <alignment horizontal="center" vertical="center" wrapText="1"/>
    </xf>
    <xf numFmtId="0" fontId="3" fillId="0" borderId="0" xfId="0" applyFont="1" applyAlignment="1">
      <alignment horizontal="center" vertical="center" wrapText="1"/>
    </xf>
    <xf numFmtId="0" fontId="3" fillId="0" borderId="56"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3" fillId="0" borderId="0" xfId="0" applyFont="1" applyAlignment="1">
      <alignment horizontal="left"/>
    </xf>
    <xf numFmtId="0" fontId="0" fillId="0" borderId="0" xfId="0" applyAlignment="1">
      <alignment horizontal="right" vertical="justify"/>
    </xf>
    <xf numFmtId="167" fontId="0" fillId="0" borderId="0" xfId="0" applyNumberFormat="1" applyAlignment="1">
      <alignment horizontal="center" vertical="justify"/>
    </xf>
    <xf numFmtId="167" fontId="0" fillId="0" borderId="0" xfId="0" applyNumberFormat="1" applyAlignment="1">
      <alignment horizontal="left" vertical="justify"/>
    </xf>
    <xf numFmtId="0" fontId="0" fillId="0" borderId="24" xfId="0" applyBorder="1" applyAlignment="1">
      <alignment horizontal="right"/>
    </xf>
    <xf numFmtId="0" fontId="0" fillId="0" borderId="22" xfId="0" applyBorder="1" applyAlignment="1">
      <alignment horizontal="right"/>
    </xf>
    <xf numFmtId="0" fontId="0" fillId="0" borderId="23" xfId="0" applyBorder="1" applyAlignment="1">
      <alignment horizontal="right"/>
    </xf>
    <xf numFmtId="164" fontId="0" fillId="0" borderId="7" xfId="1" applyNumberFormat="1" applyFont="1" applyBorder="1" applyAlignment="1">
      <alignment horizontal="center"/>
    </xf>
    <xf numFmtId="0" fontId="0" fillId="0" borderId="24"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left"/>
    </xf>
    <xf numFmtId="0" fontId="0" fillId="0" borderId="7" xfId="0" applyBorder="1" applyAlignment="1">
      <alignment horizontal="center"/>
    </xf>
    <xf numFmtId="165" fontId="0" fillId="0" borderId="7" xfId="1" applyNumberFormat="1" applyFont="1" applyBorder="1" applyAlignment="1">
      <alignment horizontal="center"/>
    </xf>
    <xf numFmtId="164" fontId="0" fillId="0" borderId="7" xfId="0" applyNumberFormat="1" applyBorder="1" applyAlignment="1">
      <alignment horizontal="center"/>
    </xf>
    <xf numFmtId="0" fontId="4" fillId="0" borderId="7" xfId="0" applyFont="1" applyBorder="1" applyAlignment="1">
      <alignment horizontal="center" vertical="center" wrapText="1"/>
    </xf>
    <xf numFmtId="0" fontId="0" fillId="0" borderId="0" xfId="0" applyAlignment="1">
      <alignment horizontal="left" vertical="justify" wrapText="1"/>
    </xf>
    <xf numFmtId="0" fontId="0" fillId="0" borderId="0" xfId="0" applyAlignment="1">
      <alignment horizontal="center" vertical="justify"/>
    </xf>
    <xf numFmtId="0" fontId="0" fillId="0" borderId="0" xfId="0" applyAlignment="1">
      <alignment horizontal="right" vertical="justify" wrapText="1"/>
    </xf>
    <xf numFmtId="14" fontId="0" fillId="0" borderId="0" xfId="0" applyNumberFormat="1" applyAlignment="1">
      <alignment horizontal="center" vertical="justify" wrapText="1"/>
    </xf>
    <xf numFmtId="0" fontId="0" fillId="0" borderId="0" xfId="0" applyAlignment="1">
      <alignment horizontal="center" vertical="justify" wrapText="1"/>
    </xf>
    <xf numFmtId="0" fontId="2" fillId="0" borderId="0" xfId="0" applyFont="1" applyAlignment="1">
      <alignment horizontal="center"/>
    </xf>
    <xf numFmtId="0" fontId="0" fillId="0" borderId="0" xfId="0" applyAlignment="1">
      <alignment horizontal="left"/>
    </xf>
    <xf numFmtId="167" fontId="2" fillId="0" borderId="0" xfId="0" applyNumberFormat="1" applyFont="1" applyAlignment="1">
      <alignment horizontal="center"/>
    </xf>
    <xf numFmtId="14" fontId="6" fillId="0" borderId="0" xfId="0" applyNumberFormat="1" applyFont="1" applyAlignment="1">
      <alignment horizontal="left" vertical="center" wrapText="1"/>
    </xf>
    <xf numFmtId="14" fontId="6" fillId="0" borderId="0" xfId="0" applyNumberFormat="1" applyFont="1" applyAlignment="1">
      <alignment horizontal="left" vertical="center"/>
    </xf>
    <xf numFmtId="167" fontId="6" fillId="0" borderId="0" xfId="0" applyNumberFormat="1" applyFont="1" applyAlignment="1">
      <alignment horizontal="left" vertical="center"/>
    </xf>
    <xf numFmtId="166" fontId="6" fillId="0" borderId="0" xfId="1" applyNumberFormat="1" applyFont="1" applyAlignment="1">
      <alignment horizontal="left" vertical="center"/>
    </xf>
    <xf numFmtId="0" fontId="0" fillId="0" borderId="0" xfId="0" applyAlignment="1">
      <alignment horizontal="left" vertical="top" wrapText="1"/>
    </xf>
    <xf numFmtId="14" fontId="3" fillId="0" borderId="0" xfId="0" applyNumberFormat="1" applyFont="1" applyAlignment="1">
      <alignment horizontal="center" vertical="center"/>
    </xf>
    <xf numFmtId="14" fontId="22" fillId="0" borderId="0" xfId="0" applyNumberFormat="1" applyFont="1" applyAlignment="1">
      <alignment horizontal="center"/>
    </xf>
    <xf numFmtId="0" fontId="22" fillId="0" borderId="0" xfId="0" applyFont="1" applyAlignment="1">
      <alignment horizontal="center"/>
    </xf>
    <xf numFmtId="14" fontId="11" fillId="0" borderId="0" xfId="0" applyNumberFormat="1" applyFont="1" applyAlignment="1">
      <alignment horizontal="center"/>
    </xf>
    <xf numFmtId="0" fontId="11" fillId="0" borderId="0" xfId="0" applyFont="1" applyAlignment="1">
      <alignment horizontal="center"/>
    </xf>
    <xf numFmtId="49" fontId="3" fillId="0" borderId="0" xfId="0" applyNumberFormat="1" applyFont="1" applyAlignment="1">
      <alignment horizontal="center"/>
    </xf>
    <xf numFmtId="49" fontId="0" fillId="0" borderId="0" xfId="0" applyNumberFormat="1" applyAlignment="1">
      <alignment horizontal="center"/>
    </xf>
    <xf numFmtId="164" fontId="25" fillId="0" borderId="32" xfId="1" applyNumberFormat="1" applyFont="1" applyBorder="1" applyAlignment="1">
      <alignment horizontal="center" vertical="center" wrapText="1"/>
    </xf>
    <xf numFmtId="164" fontId="25" fillId="0" borderId="33" xfId="1" applyNumberFormat="1" applyFont="1" applyBorder="1" applyAlignment="1">
      <alignment horizontal="center" vertical="center" wrapText="1"/>
    </xf>
    <xf numFmtId="164" fontId="25" fillId="0" borderId="34" xfId="1" applyNumberFormat="1" applyFont="1" applyBorder="1" applyAlignment="1">
      <alignment horizontal="center" vertical="center" wrapText="1"/>
    </xf>
    <xf numFmtId="165" fontId="0" fillId="0" borderId="7" xfId="1" applyNumberFormat="1" applyFont="1" applyBorder="1" applyAlignment="1">
      <alignment horizontal="center" vertical="center" wrapText="1"/>
    </xf>
    <xf numFmtId="165" fontId="0" fillId="0" borderId="36" xfId="1" applyNumberFormat="1" applyFont="1" applyBorder="1" applyAlignment="1">
      <alignment horizontal="center" vertical="center" wrapText="1"/>
    </xf>
    <xf numFmtId="164" fontId="33" fillId="0" borderId="40" xfId="1" applyNumberFormat="1" applyFont="1" applyBorder="1" applyAlignment="1">
      <alignment horizontal="center" vertical="center" wrapText="1"/>
    </xf>
    <xf numFmtId="164" fontId="33" fillId="0" borderId="57" xfId="1" applyNumberFormat="1" applyFont="1" applyBorder="1" applyAlignment="1">
      <alignment horizontal="center" vertical="center" wrapText="1"/>
    </xf>
    <xf numFmtId="164" fontId="31" fillId="0" borderId="11" xfId="1" applyNumberFormat="1" applyFont="1" applyBorder="1" applyAlignment="1">
      <alignment horizontal="left" vertical="center" wrapText="1"/>
    </xf>
    <xf numFmtId="164" fontId="31" fillId="0" borderId="12" xfId="1" applyNumberFormat="1" applyFont="1" applyBorder="1" applyAlignment="1">
      <alignment horizontal="left" vertical="center" wrapText="1"/>
    </xf>
    <xf numFmtId="164" fontId="31" fillId="0" borderId="13" xfId="1" applyNumberFormat="1" applyFont="1" applyBorder="1" applyAlignment="1">
      <alignment horizontal="left" vertical="center" wrapText="1"/>
    </xf>
    <xf numFmtId="0" fontId="4"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0" borderId="24" xfId="0" applyFont="1" applyBorder="1" applyAlignment="1">
      <alignment horizontal="left" vertical="center" wrapText="1"/>
    </xf>
    <xf numFmtId="0" fontId="1" fillId="0" borderId="0" xfId="0" applyFont="1" applyAlignment="1">
      <alignment horizontal="justify" vertical="justify" wrapText="1"/>
    </xf>
    <xf numFmtId="0" fontId="14" fillId="0" borderId="0" xfId="0" applyFont="1" applyAlignment="1">
      <alignment horizontal="left" vertical="top" wrapText="1"/>
    </xf>
  </cellXfs>
  <cellStyles count="3">
    <cellStyle name="Normal" xfId="0" builtinId="0"/>
    <cellStyle name="Virgül" xfId="1" builtinId="3"/>
    <cellStyle name="Virgül 8" xfId="2"/>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urat.sadik\Desktop\2023_10_25_TD-ORTAK\TEKN&#304;K%20DESTEKLER\2023\4.%20Temmuz-A&#287;ustos\TR42_23_TD_0019\TR42_23_TD_0019-Sat&#305;n_Alma_Talep_Form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Teklif Değerlendirme"/>
      <sheetName val="Harcama Onayı"/>
      <sheetName val="Kesin Kabul Tutanağı"/>
      <sheetName val="Sipariş Mektubu"/>
    </sheetNames>
    <sheetDataSet>
      <sheetData sheetId="0"/>
      <sheetData sheetId="1"/>
      <sheetData sheetId="2">
        <row r="17">
          <cell r="D17" t="str">
            <v>TR42/23/TD/0019 -SAKARYA NIN SAĞLIK TURİZMİ YOL HARİTASININ ÇIKARILMASI</v>
          </cell>
        </row>
        <row r="37">
          <cell r="B37">
            <v>45027</v>
          </cell>
        </row>
      </sheetData>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Yazar" id="{117B8D2C-9B57-3982-33EE-531953B7AF71}"/>
</personList>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2" personId="{117B8D2C-9B57-3982-33EE-531953B7AF71}" id="{00A80078-005E-4DCA-9143-0063000F0044}" done="0">
    <text xml:space="preserve">Talep edilen malzeme kalemi az olacaksa satırları silmeden gizleyebilirsiniz.
</text>
  </threadedComment>
  <threadedComment ref="B3" personId="{117B8D2C-9B57-3982-33EE-531953B7AF71}" id="{00AB0003-005F-464E-BE36-004B0005003D}" done="0">
    <text xml:space="preserve">İlgili Birim Yazılacak
</text>
  </threadedComment>
  <threadedComment ref="K33" personId="{117B8D2C-9B57-3982-33EE-531953B7AF71}" id="{0072002F-0062-4DE3-B53A-00AB00CA0027}" done="0">
    <text xml:space="preserve">Ajans ÇP ve Bütçe Yetkilisinden son durumu mutlaka teyit ettiriniz.
</text>
  </threadedComment>
  <threadedComment ref="AH35" personId="{117B8D2C-9B57-3982-33EE-531953B7AF71}" id="{00C000A2-00CB-487C-90AD-00FE00ED0038}" done="0">
    <text xml:space="preserve">KDV dâhil yaklaşık tutarı yazınız.
</text>
  </threadedComment>
  <threadedComment ref="I5" personId="{117B8D2C-9B57-3982-33EE-531953B7AF71}" id="{00A0004C-0064-4D63-BD41-00EC000500DA}" done="0">
    <text xml:space="preserve">Sıra Numarasını Takip Ettirmeyi unutmayınız. Kendi Biriminiz için
</text>
  </threadedComment>
  <threadedComment ref="C47" personId="{117B8D2C-9B57-3982-33EE-531953B7AF71}" id="{001D0063-00EE-44F6-9AC8-00EB00970069}" done="0">
    <text xml:space="preserve">İşi Takip Eden İlgili Birim Personeli Yazılacak
</text>
  </threadedComment>
  <threadedComment ref="AL47" personId="{117B8D2C-9B57-3982-33EE-531953B7AF71}" id="{00A9000E-006B-4C71-943B-003C000E00B9}" done="0">
    <text xml:space="preserve">İlgili Birim Başkanı veya YDO Koordinatörü Yazılacak
</text>
  </threadedComment>
  <threadedComment ref="I6" personId="{117B8D2C-9B57-3982-33EE-531953B7AF71}" id="{00B20095-000F-46D8-A669-006D000C0059}" done="0">
    <text xml:space="preserve">İlgili işin adı yazılacak
</text>
  </threadedComment>
  <threadedComment ref="I10" personId="{117B8D2C-9B57-3982-33EE-531953B7AF71}" id="{004E0018-00A3-49E5-832F-005700810014}" done="0">
    <text xml:space="preserve">İşin kısa tanımı yazılacak.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S177"/>
  <sheetViews>
    <sheetView zoomScale="85" workbookViewId="0">
      <selection activeCell="E13" sqref="E13:Y13"/>
    </sheetView>
  </sheetViews>
  <sheetFormatPr defaultColWidth="9.140625" defaultRowHeight="15"/>
  <cols>
    <col min="1" max="1" width="2" style="1" customWidth="1"/>
    <col min="2" max="2" width="2.28515625" style="1" customWidth="1"/>
    <col min="3" max="4" width="1.5703125" style="1" customWidth="1"/>
    <col min="5" max="9" width="2.28515625" style="1" customWidth="1"/>
    <col min="10" max="10" width="1.5703125" style="1" customWidth="1"/>
    <col min="11" max="11" width="0.7109375" style="1" customWidth="1"/>
    <col min="12" max="14" width="2" style="1" customWidth="1"/>
    <col min="15" max="15" width="2.7109375" style="1" customWidth="1"/>
    <col min="16" max="16" width="1.28515625" style="1" customWidth="1"/>
    <col min="17" max="20" width="2" style="1" customWidth="1"/>
    <col min="21" max="21" width="4.7109375" style="1" customWidth="1"/>
    <col min="22" max="24" width="2" style="1" customWidth="1"/>
    <col min="25" max="25" width="2.42578125" style="1" customWidth="1"/>
    <col min="26" max="46" width="2" style="1" customWidth="1"/>
    <col min="47" max="47" width="3.140625" style="1" customWidth="1"/>
    <col min="48" max="62" width="2" style="1" customWidth="1"/>
    <col min="63" max="63" width="10.140625" style="2" customWidth="1"/>
    <col min="64" max="64" width="56.85546875" style="3" customWidth="1"/>
    <col min="65" max="65" width="17.85546875" style="1" customWidth="1"/>
    <col min="66" max="66" width="16.7109375" style="4" customWidth="1"/>
    <col min="67" max="67" width="6.5703125" style="1" customWidth="1"/>
    <col min="68" max="68" width="17.5703125" style="1" customWidth="1"/>
    <col min="69" max="69" width="9.140625" style="1"/>
    <col min="70" max="70" width="12.5703125" style="1" bestFit="1" customWidth="1"/>
    <col min="71" max="16384" width="9.140625" style="1"/>
  </cols>
  <sheetData>
    <row r="1" spans="2:71" ht="15.75" customHeight="1">
      <c r="B1" s="121" t="s">
        <v>0</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BK1" s="218" t="s">
        <v>1</v>
      </c>
      <c r="BL1" s="218" t="s">
        <v>2</v>
      </c>
      <c r="BM1" s="218" t="s">
        <v>3</v>
      </c>
      <c r="BN1" s="220" t="s">
        <v>4</v>
      </c>
      <c r="BO1" s="218" t="s">
        <v>5</v>
      </c>
      <c r="BP1" s="222" t="s">
        <v>6</v>
      </c>
    </row>
    <row r="2" spans="2:71" ht="15" customHeight="1">
      <c r="B2" s="121" t="s">
        <v>7</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BK2" s="219"/>
      <c r="BL2" s="219"/>
      <c r="BM2" s="219"/>
      <c r="BN2" s="221"/>
      <c r="BO2" s="219"/>
      <c r="BP2" s="223"/>
    </row>
    <row r="3" spans="2:71" ht="15.75">
      <c r="B3" s="224" t="s">
        <v>8</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BK3" s="6" t="s">
        <v>9</v>
      </c>
      <c r="BL3" s="7" t="s">
        <v>10</v>
      </c>
      <c r="BM3" s="8" t="s">
        <v>11</v>
      </c>
      <c r="BN3" s="9">
        <v>0</v>
      </c>
      <c r="BO3" s="9"/>
      <c r="BP3" s="10">
        <f t="shared" ref="BP3:BP46" si="0">BN3-BO3</f>
        <v>0</v>
      </c>
      <c r="BR3" s="4"/>
      <c r="BS3" s="4"/>
    </row>
    <row r="4" spans="2:71" ht="12" customHeight="1">
      <c r="BK4" s="11" t="s">
        <v>12</v>
      </c>
      <c r="BL4" s="12" t="s">
        <v>13</v>
      </c>
      <c r="BM4" s="13" t="s">
        <v>14</v>
      </c>
      <c r="BN4" s="14">
        <v>50000</v>
      </c>
      <c r="BO4" s="14"/>
      <c r="BP4" s="15">
        <f t="shared" si="0"/>
        <v>50000</v>
      </c>
      <c r="BR4" s="4"/>
      <c r="BS4" s="4"/>
    </row>
    <row r="5" spans="2:71" ht="21.75" customHeight="1">
      <c r="B5" s="205" t="s">
        <v>15</v>
      </c>
      <c r="C5" s="205"/>
      <c r="D5" s="205"/>
      <c r="E5" s="205"/>
      <c r="F5" s="205"/>
      <c r="G5" s="205"/>
      <c r="H5" s="205"/>
      <c r="I5" s="206" t="s">
        <v>515</v>
      </c>
      <c r="J5" s="206"/>
      <c r="K5" s="206"/>
      <c r="L5" s="206"/>
      <c r="M5" s="206"/>
      <c r="N5" s="206"/>
      <c r="O5" s="206"/>
      <c r="P5" s="206"/>
      <c r="Q5" s="206"/>
      <c r="R5" s="206"/>
      <c r="S5" s="206"/>
      <c r="T5" s="206"/>
      <c r="U5" s="206"/>
      <c r="V5" s="206"/>
      <c r="W5" s="206"/>
      <c r="X5" s="206"/>
      <c r="Y5" s="206"/>
      <c r="Z5" s="206"/>
      <c r="AA5" s="206"/>
      <c r="AI5" s="17"/>
      <c r="AJ5" s="207">
        <v>45678</v>
      </c>
      <c r="AK5" s="207"/>
      <c r="AL5" s="207"/>
      <c r="AM5" s="207"/>
      <c r="AN5" s="207"/>
      <c r="AO5" s="207"/>
      <c r="AP5" s="207"/>
      <c r="AQ5" s="207"/>
      <c r="AR5" s="207"/>
      <c r="AS5" s="207"/>
      <c r="AT5" s="207"/>
      <c r="AU5" s="207"/>
      <c r="BK5" s="11" t="s">
        <v>16</v>
      </c>
      <c r="BL5" s="12" t="s">
        <v>17</v>
      </c>
      <c r="BM5" s="13" t="s">
        <v>14</v>
      </c>
      <c r="BN5" s="14">
        <v>0</v>
      </c>
      <c r="BO5" s="14"/>
      <c r="BP5" s="15">
        <f t="shared" si="0"/>
        <v>0</v>
      </c>
      <c r="BR5" s="4"/>
      <c r="BS5" s="4"/>
    </row>
    <row r="6" spans="2:71" ht="21.75" customHeight="1">
      <c r="B6" s="205" t="s">
        <v>18</v>
      </c>
      <c r="C6" s="205"/>
      <c r="D6" s="205"/>
      <c r="E6" s="205"/>
      <c r="F6" s="205"/>
      <c r="G6" s="205"/>
      <c r="H6" s="205"/>
      <c r="I6" s="16" t="str">
        <f>E12</f>
        <v>TR42/24/TD/0050 - Makine Sektöründe Teknolojiyi Yükseltiyoruz Orta-Yüksek’ten Yüksek Teknolojiye Geçiş İçin Adım Atın!</v>
      </c>
      <c r="J6" s="16"/>
      <c r="K6" s="16"/>
      <c r="L6" s="16"/>
      <c r="M6" s="16"/>
      <c r="N6" s="16"/>
      <c r="O6" s="16"/>
      <c r="P6" s="16"/>
      <c r="Q6" s="16"/>
      <c r="R6" s="16"/>
      <c r="S6" s="16"/>
      <c r="T6" s="16"/>
      <c r="U6" s="16"/>
      <c r="V6" s="16"/>
      <c r="W6" s="16"/>
      <c r="X6" s="16"/>
      <c r="Y6" s="16"/>
      <c r="Z6" s="16"/>
      <c r="AA6" s="16"/>
      <c r="AI6" s="17"/>
      <c r="AJ6" s="18"/>
      <c r="AK6" s="18"/>
      <c r="AL6" s="18"/>
      <c r="AM6" s="18"/>
      <c r="AN6" s="18"/>
      <c r="AO6" s="18"/>
      <c r="AP6" s="18"/>
      <c r="AQ6" s="18"/>
      <c r="AR6" s="18"/>
      <c r="AS6" s="18"/>
      <c r="AT6" s="18"/>
      <c r="AU6" s="18"/>
      <c r="BK6" s="11" t="s">
        <v>19</v>
      </c>
      <c r="BL6" s="12" t="s">
        <v>20</v>
      </c>
      <c r="BM6" s="13" t="s">
        <v>11</v>
      </c>
      <c r="BN6" s="14">
        <v>0</v>
      </c>
      <c r="BO6" s="14"/>
      <c r="BP6" s="15">
        <f t="shared" si="0"/>
        <v>0</v>
      </c>
      <c r="BR6" s="4"/>
      <c r="BS6" s="4"/>
    </row>
    <row r="7" spans="2:71" ht="11.25" customHeight="1">
      <c r="BK7" s="11" t="s">
        <v>21</v>
      </c>
      <c r="BL7" s="12" t="s">
        <v>22</v>
      </c>
      <c r="BM7" s="13" t="s">
        <v>11</v>
      </c>
      <c r="BN7" s="14">
        <v>0</v>
      </c>
      <c r="BO7" s="14"/>
      <c r="BP7" s="15">
        <f t="shared" si="0"/>
        <v>0</v>
      </c>
      <c r="BR7" s="4"/>
      <c r="BS7" s="4"/>
    </row>
    <row r="8" spans="2:71" ht="15.75">
      <c r="B8" s="208" t="s">
        <v>23</v>
      </c>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BK8" s="11" t="s">
        <v>24</v>
      </c>
      <c r="BL8" s="12" t="s">
        <v>25</v>
      </c>
      <c r="BM8" s="13" t="s">
        <v>11</v>
      </c>
      <c r="BN8" s="14">
        <v>0</v>
      </c>
      <c r="BO8" s="14"/>
      <c r="BP8" s="15">
        <f t="shared" si="0"/>
        <v>0</v>
      </c>
      <c r="BR8" s="4"/>
      <c r="BS8" s="4"/>
    </row>
    <row r="9" spans="2:71" ht="15.75">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BK9" s="11" t="s">
        <v>26</v>
      </c>
      <c r="BL9" s="12" t="s">
        <v>27</v>
      </c>
      <c r="BM9" s="13" t="s">
        <v>11</v>
      </c>
      <c r="BN9" s="14">
        <v>0</v>
      </c>
      <c r="BO9" s="14"/>
      <c r="BP9" s="15">
        <f t="shared" si="0"/>
        <v>0</v>
      </c>
      <c r="BR9" s="4"/>
      <c r="BS9" s="4"/>
    </row>
    <row r="10" spans="2:71" ht="21.75" customHeight="1">
      <c r="B10" s="209" t="s">
        <v>28</v>
      </c>
      <c r="C10" s="210"/>
      <c r="D10" s="210"/>
      <c r="E10" s="210"/>
      <c r="F10" s="210"/>
      <c r="G10" s="210"/>
      <c r="H10" s="210"/>
      <c r="I10" s="211"/>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3"/>
      <c r="BK10" s="20" t="s">
        <v>29</v>
      </c>
      <c r="BL10" s="21" t="s">
        <v>30</v>
      </c>
      <c r="BM10" s="22" t="s">
        <v>31</v>
      </c>
      <c r="BN10" s="23">
        <v>400000</v>
      </c>
      <c r="BO10" s="23"/>
      <c r="BP10" s="24">
        <f t="shared" si="0"/>
        <v>400000</v>
      </c>
      <c r="BR10" s="4"/>
      <c r="BS10" s="4"/>
    </row>
    <row r="11" spans="2:71" ht="15" customHeight="1">
      <c r="B11" s="25" t="s">
        <v>32</v>
      </c>
      <c r="C11" s="22"/>
      <c r="D11" s="22"/>
      <c r="E11" s="214" t="s">
        <v>33</v>
      </c>
      <c r="F11" s="215"/>
      <c r="G11" s="215"/>
      <c r="H11" s="215"/>
      <c r="I11" s="215"/>
      <c r="J11" s="215"/>
      <c r="K11" s="215"/>
      <c r="L11" s="215"/>
      <c r="M11" s="215"/>
      <c r="N11" s="215"/>
      <c r="O11" s="215"/>
      <c r="P11" s="215"/>
      <c r="Q11" s="215"/>
      <c r="R11" s="215"/>
      <c r="S11" s="215"/>
      <c r="T11" s="215"/>
      <c r="U11" s="215"/>
      <c r="V11" s="215"/>
      <c r="W11" s="215"/>
      <c r="X11" s="215"/>
      <c r="Y11" s="216"/>
      <c r="Z11" s="214" t="s">
        <v>34</v>
      </c>
      <c r="AA11" s="215"/>
      <c r="AB11" s="215"/>
      <c r="AC11" s="216"/>
      <c r="AD11" s="214" t="s">
        <v>35</v>
      </c>
      <c r="AE11" s="215"/>
      <c r="AF11" s="215"/>
      <c r="AG11" s="215"/>
      <c r="AH11" s="216"/>
      <c r="AI11" s="214" t="s">
        <v>36</v>
      </c>
      <c r="AJ11" s="215"/>
      <c r="AK11" s="215"/>
      <c r="AL11" s="215"/>
      <c r="AM11" s="215"/>
      <c r="AN11" s="215"/>
      <c r="AO11" s="215"/>
      <c r="AP11" s="215"/>
      <c r="AQ11" s="215"/>
      <c r="AR11" s="215"/>
      <c r="AS11" s="215"/>
      <c r="AT11" s="215"/>
      <c r="AU11" s="217"/>
      <c r="BK11" s="11" t="s">
        <v>37</v>
      </c>
      <c r="BL11" s="12" t="s">
        <v>38</v>
      </c>
      <c r="BM11" s="13" t="s">
        <v>14</v>
      </c>
      <c r="BN11" s="14">
        <v>50000</v>
      </c>
      <c r="BO11" s="14"/>
      <c r="BP11" s="15">
        <f t="shared" si="0"/>
        <v>50000</v>
      </c>
      <c r="BR11" s="4"/>
      <c r="BS11" s="4"/>
    </row>
    <row r="12" spans="2:71" ht="40.9" customHeight="1">
      <c r="B12" s="201">
        <v>1</v>
      </c>
      <c r="C12" s="182"/>
      <c r="D12" s="183"/>
      <c r="E12" s="374" t="s">
        <v>518</v>
      </c>
      <c r="F12" s="179"/>
      <c r="G12" s="179"/>
      <c r="H12" s="179"/>
      <c r="I12" s="179"/>
      <c r="J12" s="179"/>
      <c r="K12" s="179"/>
      <c r="L12" s="179"/>
      <c r="M12" s="179"/>
      <c r="N12" s="179"/>
      <c r="O12" s="179"/>
      <c r="P12" s="179"/>
      <c r="Q12" s="179"/>
      <c r="R12" s="179"/>
      <c r="S12" s="179"/>
      <c r="T12" s="179"/>
      <c r="U12" s="179"/>
      <c r="V12" s="179"/>
      <c r="W12" s="179"/>
      <c r="X12" s="179"/>
      <c r="Y12" s="180"/>
      <c r="Z12" s="181" t="s">
        <v>39</v>
      </c>
      <c r="AA12" s="182"/>
      <c r="AB12" s="182"/>
      <c r="AC12" s="183"/>
      <c r="AD12" s="184">
        <v>1</v>
      </c>
      <c r="AE12" s="185"/>
      <c r="AF12" s="185"/>
      <c r="AG12" s="185"/>
      <c r="AH12" s="186"/>
      <c r="AI12" s="202" t="s">
        <v>40</v>
      </c>
      <c r="AJ12" s="203"/>
      <c r="AK12" s="203"/>
      <c r="AL12" s="203"/>
      <c r="AM12" s="203"/>
      <c r="AN12" s="203"/>
      <c r="AO12" s="203"/>
      <c r="AP12" s="203"/>
      <c r="AQ12" s="203"/>
      <c r="AR12" s="203"/>
      <c r="AS12" s="203"/>
      <c r="AT12" s="203"/>
      <c r="AU12" s="204"/>
      <c r="BK12" s="11" t="s">
        <v>41</v>
      </c>
      <c r="BL12" s="12" t="s">
        <v>42</v>
      </c>
      <c r="BM12" s="13" t="s">
        <v>14</v>
      </c>
      <c r="BN12" s="14">
        <v>300000</v>
      </c>
      <c r="BO12" s="14"/>
      <c r="BP12" s="15">
        <f t="shared" si="0"/>
        <v>300000</v>
      </c>
      <c r="BR12" s="4"/>
      <c r="BS12" s="4"/>
    </row>
    <row r="13" spans="2:71">
      <c r="B13" s="201">
        <v>2</v>
      </c>
      <c r="C13" s="182"/>
      <c r="D13" s="183"/>
      <c r="E13" s="178"/>
      <c r="F13" s="179"/>
      <c r="G13" s="179"/>
      <c r="H13" s="179"/>
      <c r="I13" s="179"/>
      <c r="J13" s="179"/>
      <c r="K13" s="179"/>
      <c r="L13" s="179"/>
      <c r="M13" s="179"/>
      <c r="N13" s="179"/>
      <c r="O13" s="179"/>
      <c r="P13" s="179"/>
      <c r="Q13" s="179"/>
      <c r="R13" s="179"/>
      <c r="S13" s="179"/>
      <c r="T13" s="179"/>
      <c r="U13" s="179"/>
      <c r="V13" s="179"/>
      <c r="W13" s="179"/>
      <c r="X13" s="179"/>
      <c r="Y13" s="180"/>
      <c r="Z13" s="181"/>
      <c r="AA13" s="182"/>
      <c r="AB13" s="182"/>
      <c r="AC13" s="183"/>
      <c r="AD13" s="184"/>
      <c r="AE13" s="185"/>
      <c r="AF13" s="185"/>
      <c r="AG13" s="185"/>
      <c r="AH13" s="186"/>
      <c r="AI13" s="202"/>
      <c r="AJ13" s="203"/>
      <c r="AK13" s="203"/>
      <c r="AL13" s="203"/>
      <c r="AM13" s="203"/>
      <c r="AN13" s="203"/>
      <c r="AO13" s="203"/>
      <c r="AP13" s="203"/>
      <c r="AQ13" s="203"/>
      <c r="AR13" s="203"/>
      <c r="AS13" s="203"/>
      <c r="AT13" s="203"/>
      <c r="AU13" s="204"/>
      <c r="BK13" s="11" t="s">
        <v>43</v>
      </c>
      <c r="BL13" s="12" t="s">
        <v>44</v>
      </c>
      <c r="BM13" s="13" t="s">
        <v>45</v>
      </c>
      <c r="BN13" s="14">
        <v>0</v>
      </c>
      <c r="BO13" s="14"/>
      <c r="BP13" s="15">
        <f t="shared" si="0"/>
        <v>0</v>
      </c>
      <c r="BR13" s="4"/>
      <c r="BS13" s="4"/>
    </row>
    <row r="14" spans="2:71">
      <c r="B14" s="201">
        <v>3</v>
      </c>
      <c r="C14" s="182"/>
      <c r="D14" s="183"/>
      <c r="E14" s="178"/>
      <c r="F14" s="179"/>
      <c r="G14" s="179"/>
      <c r="H14" s="179"/>
      <c r="I14" s="179"/>
      <c r="J14" s="179"/>
      <c r="K14" s="179"/>
      <c r="L14" s="179"/>
      <c r="M14" s="179"/>
      <c r="N14" s="179"/>
      <c r="O14" s="179"/>
      <c r="P14" s="179"/>
      <c r="Q14" s="179"/>
      <c r="R14" s="179"/>
      <c r="S14" s="179"/>
      <c r="T14" s="179"/>
      <c r="U14" s="179"/>
      <c r="V14" s="179"/>
      <c r="W14" s="179"/>
      <c r="X14" s="179"/>
      <c r="Y14" s="180"/>
      <c r="Z14" s="181"/>
      <c r="AA14" s="182"/>
      <c r="AB14" s="182"/>
      <c r="AC14" s="183"/>
      <c r="AD14" s="184"/>
      <c r="AE14" s="185"/>
      <c r="AF14" s="185"/>
      <c r="AG14" s="185"/>
      <c r="AH14" s="186"/>
      <c r="AI14" s="202"/>
      <c r="AJ14" s="203"/>
      <c r="AK14" s="203"/>
      <c r="AL14" s="203"/>
      <c r="AM14" s="203"/>
      <c r="AN14" s="203"/>
      <c r="AO14" s="203"/>
      <c r="AP14" s="203"/>
      <c r="AQ14" s="203"/>
      <c r="AR14" s="203"/>
      <c r="AS14" s="203"/>
      <c r="AT14" s="203"/>
      <c r="AU14" s="204"/>
      <c r="BK14" s="11" t="s">
        <v>46</v>
      </c>
      <c r="BL14" s="12" t="s">
        <v>47</v>
      </c>
      <c r="BM14" s="13" t="s">
        <v>48</v>
      </c>
      <c r="BN14" s="14">
        <v>3504200</v>
      </c>
      <c r="BO14" s="14"/>
      <c r="BP14" s="15">
        <f t="shared" si="0"/>
        <v>3504200</v>
      </c>
      <c r="BR14" s="4"/>
      <c r="BS14" s="4"/>
    </row>
    <row r="15" spans="2:71">
      <c r="B15" s="201">
        <v>4</v>
      </c>
      <c r="C15" s="182"/>
      <c r="D15" s="183"/>
      <c r="E15" s="178"/>
      <c r="F15" s="179"/>
      <c r="G15" s="179"/>
      <c r="H15" s="179"/>
      <c r="I15" s="179"/>
      <c r="J15" s="179"/>
      <c r="K15" s="179"/>
      <c r="L15" s="179"/>
      <c r="M15" s="179"/>
      <c r="N15" s="179"/>
      <c r="O15" s="179"/>
      <c r="P15" s="179"/>
      <c r="Q15" s="179"/>
      <c r="R15" s="179"/>
      <c r="S15" s="179"/>
      <c r="T15" s="179"/>
      <c r="U15" s="179"/>
      <c r="V15" s="179"/>
      <c r="W15" s="179"/>
      <c r="X15" s="179"/>
      <c r="Y15" s="180"/>
      <c r="Z15" s="181"/>
      <c r="AA15" s="182"/>
      <c r="AB15" s="182"/>
      <c r="AC15" s="183"/>
      <c r="AD15" s="184"/>
      <c r="AE15" s="185"/>
      <c r="AF15" s="185"/>
      <c r="AG15" s="185"/>
      <c r="AH15" s="186"/>
      <c r="AI15" s="202"/>
      <c r="AJ15" s="203"/>
      <c r="AK15" s="203"/>
      <c r="AL15" s="203"/>
      <c r="AM15" s="203"/>
      <c r="AN15" s="203"/>
      <c r="AO15" s="203"/>
      <c r="AP15" s="203"/>
      <c r="AQ15" s="203"/>
      <c r="AR15" s="203"/>
      <c r="AS15" s="203"/>
      <c r="AT15" s="203"/>
      <c r="AU15" s="204"/>
      <c r="BK15" s="11" t="s">
        <v>49</v>
      </c>
      <c r="BL15" s="12" t="s">
        <v>50</v>
      </c>
      <c r="BM15" s="13" t="s">
        <v>51</v>
      </c>
      <c r="BN15" s="14">
        <v>0</v>
      </c>
      <c r="BO15" s="14"/>
      <c r="BP15" s="15">
        <f t="shared" si="0"/>
        <v>0</v>
      </c>
      <c r="BR15" s="4"/>
      <c r="BS15" s="4"/>
    </row>
    <row r="16" spans="2:71">
      <c r="B16" s="201">
        <v>5</v>
      </c>
      <c r="C16" s="182"/>
      <c r="D16" s="183"/>
      <c r="E16" s="178"/>
      <c r="F16" s="179"/>
      <c r="G16" s="179"/>
      <c r="H16" s="179"/>
      <c r="I16" s="179"/>
      <c r="J16" s="179"/>
      <c r="K16" s="179"/>
      <c r="L16" s="179"/>
      <c r="M16" s="179"/>
      <c r="N16" s="179"/>
      <c r="O16" s="179"/>
      <c r="P16" s="179"/>
      <c r="Q16" s="179"/>
      <c r="R16" s="179"/>
      <c r="S16" s="179"/>
      <c r="T16" s="179"/>
      <c r="U16" s="179"/>
      <c r="V16" s="179"/>
      <c r="W16" s="179"/>
      <c r="X16" s="179"/>
      <c r="Y16" s="180"/>
      <c r="Z16" s="181"/>
      <c r="AA16" s="182"/>
      <c r="AB16" s="182"/>
      <c r="AC16" s="183"/>
      <c r="AD16" s="184"/>
      <c r="AE16" s="185"/>
      <c r="AF16" s="185"/>
      <c r="AG16" s="185"/>
      <c r="AH16" s="186"/>
      <c r="AI16" s="202"/>
      <c r="AJ16" s="203"/>
      <c r="AK16" s="203"/>
      <c r="AL16" s="203"/>
      <c r="AM16" s="203"/>
      <c r="AN16" s="203"/>
      <c r="AO16" s="203"/>
      <c r="AP16" s="203"/>
      <c r="AQ16" s="203"/>
      <c r="AR16" s="203"/>
      <c r="AS16" s="203"/>
      <c r="AT16" s="203"/>
      <c r="AU16" s="204"/>
      <c r="BK16" s="11" t="s">
        <v>52</v>
      </c>
      <c r="BL16" s="12" t="s">
        <v>53</v>
      </c>
      <c r="BM16" s="13" t="s">
        <v>51</v>
      </c>
      <c r="BN16" s="14">
        <v>0</v>
      </c>
      <c r="BO16" s="14"/>
      <c r="BP16" s="15">
        <f t="shared" si="0"/>
        <v>0</v>
      </c>
      <c r="BR16" s="4"/>
      <c r="BS16" s="4"/>
    </row>
    <row r="17" spans="2:71">
      <c r="B17" s="201">
        <v>6</v>
      </c>
      <c r="C17" s="182"/>
      <c r="D17" s="183"/>
      <c r="E17" s="178"/>
      <c r="F17" s="179"/>
      <c r="G17" s="179"/>
      <c r="H17" s="179"/>
      <c r="I17" s="179"/>
      <c r="J17" s="179"/>
      <c r="K17" s="179"/>
      <c r="L17" s="179"/>
      <c r="M17" s="179"/>
      <c r="N17" s="179"/>
      <c r="O17" s="179"/>
      <c r="P17" s="179"/>
      <c r="Q17" s="179"/>
      <c r="R17" s="179"/>
      <c r="S17" s="179"/>
      <c r="T17" s="179"/>
      <c r="U17" s="179"/>
      <c r="V17" s="179"/>
      <c r="W17" s="179"/>
      <c r="X17" s="179"/>
      <c r="Y17" s="180"/>
      <c r="Z17" s="181"/>
      <c r="AA17" s="182"/>
      <c r="AB17" s="182"/>
      <c r="AC17" s="183"/>
      <c r="AD17" s="184"/>
      <c r="AE17" s="185"/>
      <c r="AF17" s="185"/>
      <c r="AG17" s="185"/>
      <c r="AH17" s="186"/>
      <c r="AI17" s="202"/>
      <c r="AJ17" s="203"/>
      <c r="AK17" s="203"/>
      <c r="AL17" s="203"/>
      <c r="AM17" s="203"/>
      <c r="AN17" s="203"/>
      <c r="AO17" s="203"/>
      <c r="AP17" s="203"/>
      <c r="AQ17" s="203"/>
      <c r="AR17" s="203"/>
      <c r="AS17" s="203"/>
      <c r="AT17" s="203"/>
      <c r="AU17" s="204"/>
      <c r="BK17" s="11" t="s">
        <v>54</v>
      </c>
      <c r="BL17" s="12" t="s">
        <v>55</v>
      </c>
      <c r="BM17" s="13" t="s">
        <v>11</v>
      </c>
      <c r="BN17" s="14">
        <v>100000</v>
      </c>
      <c r="BO17" s="14"/>
      <c r="BP17" s="15">
        <f t="shared" si="0"/>
        <v>100000</v>
      </c>
      <c r="BR17" s="4"/>
      <c r="BS17" s="4"/>
    </row>
    <row r="18" spans="2:71">
      <c r="B18" s="175">
        <v>7</v>
      </c>
      <c r="C18" s="176"/>
      <c r="D18" s="177"/>
      <c r="E18" s="178"/>
      <c r="F18" s="179"/>
      <c r="G18" s="179"/>
      <c r="H18" s="179"/>
      <c r="I18" s="179"/>
      <c r="J18" s="179"/>
      <c r="K18" s="179"/>
      <c r="L18" s="179"/>
      <c r="M18" s="179"/>
      <c r="N18" s="179"/>
      <c r="O18" s="179"/>
      <c r="P18" s="179"/>
      <c r="Q18" s="179"/>
      <c r="R18" s="179"/>
      <c r="S18" s="179"/>
      <c r="T18" s="179"/>
      <c r="U18" s="179"/>
      <c r="V18" s="179"/>
      <c r="W18" s="179"/>
      <c r="X18" s="179"/>
      <c r="Y18" s="180"/>
      <c r="Z18" s="181"/>
      <c r="AA18" s="182"/>
      <c r="AB18" s="182"/>
      <c r="AC18" s="183"/>
      <c r="AD18" s="184"/>
      <c r="AE18" s="185"/>
      <c r="AF18" s="185"/>
      <c r="AG18" s="185"/>
      <c r="AH18" s="186"/>
      <c r="AI18" s="178"/>
      <c r="AJ18" s="179"/>
      <c r="AK18" s="179"/>
      <c r="AL18" s="179"/>
      <c r="AM18" s="179"/>
      <c r="AN18" s="179"/>
      <c r="AO18" s="179"/>
      <c r="AP18" s="179"/>
      <c r="AQ18" s="179"/>
      <c r="AR18" s="179"/>
      <c r="AS18" s="179"/>
      <c r="AT18" s="179"/>
      <c r="AU18" s="187"/>
      <c r="BK18" s="11" t="s">
        <v>56</v>
      </c>
      <c r="BL18" s="12" t="s">
        <v>57</v>
      </c>
      <c r="BM18" s="13" t="s">
        <v>14</v>
      </c>
      <c r="BN18" s="14">
        <v>100000</v>
      </c>
      <c r="BO18" s="14"/>
      <c r="BP18" s="15">
        <f t="shared" si="0"/>
        <v>100000</v>
      </c>
      <c r="BR18" s="4"/>
      <c r="BS18" s="4"/>
    </row>
    <row r="19" spans="2:71">
      <c r="B19" s="175">
        <v>8</v>
      </c>
      <c r="C19" s="176"/>
      <c r="D19" s="177"/>
      <c r="E19" s="178"/>
      <c r="F19" s="179"/>
      <c r="G19" s="179"/>
      <c r="H19" s="179"/>
      <c r="I19" s="179"/>
      <c r="J19" s="179"/>
      <c r="K19" s="179"/>
      <c r="L19" s="179"/>
      <c r="M19" s="179"/>
      <c r="N19" s="179"/>
      <c r="O19" s="179"/>
      <c r="P19" s="179"/>
      <c r="Q19" s="179"/>
      <c r="R19" s="179"/>
      <c r="S19" s="179"/>
      <c r="T19" s="179"/>
      <c r="U19" s="179"/>
      <c r="V19" s="179"/>
      <c r="W19" s="179"/>
      <c r="X19" s="179"/>
      <c r="Y19" s="180"/>
      <c r="Z19" s="181"/>
      <c r="AA19" s="182"/>
      <c r="AB19" s="182"/>
      <c r="AC19" s="183"/>
      <c r="AD19" s="184"/>
      <c r="AE19" s="185"/>
      <c r="AF19" s="185"/>
      <c r="AG19" s="185"/>
      <c r="AH19" s="186"/>
      <c r="AI19" s="178"/>
      <c r="AJ19" s="179"/>
      <c r="AK19" s="179"/>
      <c r="AL19" s="179"/>
      <c r="AM19" s="179"/>
      <c r="AN19" s="179"/>
      <c r="AO19" s="179"/>
      <c r="AP19" s="179"/>
      <c r="AQ19" s="179"/>
      <c r="AR19" s="179"/>
      <c r="AS19" s="179"/>
      <c r="AT19" s="179"/>
      <c r="AU19" s="187"/>
      <c r="BK19" s="11" t="s">
        <v>58</v>
      </c>
      <c r="BL19" s="12" t="s">
        <v>59</v>
      </c>
      <c r="BM19" s="13" t="s">
        <v>14</v>
      </c>
      <c r="BN19" s="14">
        <v>0</v>
      </c>
      <c r="BO19" s="14"/>
      <c r="BP19" s="15">
        <f t="shared" si="0"/>
        <v>0</v>
      </c>
      <c r="BR19" s="4"/>
      <c r="BS19" s="4"/>
    </row>
    <row r="20" spans="2:71">
      <c r="B20" s="175">
        <v>9</v>
      </c>
      <c r="C20" s="176"/>
      <c r="D20" s="177"/>
      <c r="E20" s="178"/>
      <c r="F20" s="179"/>
      <c r="G20" s="179"/>
      <c r="H20" s="179"/>
      <c r="I20" s="179"/>
      <c r="J20" s="179"/>
      <c r="K20" s="179"/>
      <c r="L20" s="179"/>
      <c r="M20" s="179"/>
      <c r="N20" s="179"/>
      <c r="O20" s="179"/>
      <c r="P20" s="179"/>
      <c r="Q20" s="179"/>
      <c r="R20" s="179"/>
      <c r="S20" s="179"/>
      <c r="T20" s="179"/>
      <c r="U20" s="179"/>
      <c r="V20" s="179"/>
      <c r="W20" s="179"/>
      <c r="X20" s="179"/>
      <c r="Y20" s="180"/>
      <c r="Z20" s="181"/>
      <c r="AA20" s="182"/>
      <c r="AB20" s="182"/>
      <c r="AC20" s="183"/>
      <c r="AD20" s="184"/>
      <c r="AE20" s="185"/>
      <c r="AF20" s="185"/>
      <c r="AG20" s="185"/>
      <c r="AH20" s="186"/>
      <c r="AI20" s="178"/>
      <c r="AJ20" s="179"/>
      <c r="AK20" s="179"/>
      <c r="AL20" s="179"/>
      <c r="AM20" s="179"/>
      <c r="AN20" s="179"/>
      <c r="AO20" s="179"/>
      <c r="AP20" s="179"/>
      <c r="AQ20" s="179"/>
      <c r="AR20" s="179"/>
      <c r="AS20" s="179"/>
      <c r="AT20" s="179"/>
      <c r="AU20" s="187"/>
      <c r="BK20" s="11" t="s">
        <v>60</v>
      </c>
      <c r="BL20" s="12" t="s">
        <v>61</v>
      </c>
      <c r="BM20" s="13" t="s">
        <v>14</v>
      </c>
      <c r="BN20" s="14">
        <v>0</v>
      </c>
      <c r="BO20" s="14"/>
      <c r="BP20" s="15">
        <f t="shared" si="0"/>
        <v>0</v>
      </c>
      <c r="BR20" s="4"/>
      <c r="BS20" s="4"/>
    </row>
    <row r="21" spans="2:71">
      <c r="B21" s="188">
        <v>10</v>
      </c>
      <c r="C21" s="189"/>
      <c r="D21" s="190"/>
      <c r="E21" s="191"/>
      <c r="F21" s="192"/>
      <c r="G21" s="192"/>
      <c r="H21" s="192"/>
      <c r="I21" s="192"/>
      <c r="J21" s="192"/>
      <c r="K21" s="192"/>
      <c r="L21" s="192"/>
      <c r="M21" s="192"/>
      <c r="N21" s="192"/>
      <c r="O21" s="192"/>
      <c r="P21" s="192"/>
      <c r="Q21" s="192"/>
      <c r="R21" s="192"/>
      <c r="S21" s="192"/>
      <c r="T21" s="192"/>
      <c r="U21" s="192"/>
      <c r="V21" s="192"/>
      <c r="W21" s="192"/>
      <c r="X21" s="192"/>
      <c r="Y21" s="193"/>
      <c r="Z21" s="194"/>
      <c r="AA21" s="195"/>
      <c r="AB21" s="195"/>
      <c r="AC21" s="196"/>
      <c r="AD21" s="197"/>
      <c r="AE21" s="198"/>
      <c r="AF21" s="198"/>
      <c r="AG21" s="198"/>
      <c r="AH21" s="199"/>
      <c r="AI21" s="191"/>
      <c r="AJ21" s="192"/>
      <c r="AK21" s="192"/>
      <c r="AL21" s="192"/>
      <c r="AM21" s="192"/>
      <c r="AN21" s="192"/>
      <c r="AO21" s="192"/>
      <c r="AP21" s="192"/>
      <c r="AQ21" s="192"/>
      <c r="AR21" s="192"/>
      <c r="AS21" s="192"/>
      <c r="AT21" s="192"/>
      <c r="AU21" s="200"/>
      <c r="BK21" s="11" t="s">
        <v>62</v>
      </c>
      <c r="BL21" s="12" t="s">
        <v>63</v>
      </c>
      <c r="BM21" s="13" t="s">
        <v>64</v>
      </c>
      <c r="BN21" s="14">
        <v>200000</v>
      </c>
      <c r="BO21" s="14"/>
      <c r="BP21" s="15">
        <f t="shared" si="0"/>
        <v>200000</v>
      </c>
      <c r="BR21" s="4"/>
      <c r="BS21" s="4"/>
    </row>
    <row r="22" spans="2:71">
      <c r="BK22" s="11" t="s">
        <v>65</v>
      </c>
      <c r="BL22" s="12" t="s">
        <v>66</v>
      </c>
      <c r="BM22" s="13" t="s">
        <v>64</v>
      </c>
      <c r="BN22" s="14">
        <v>100000</v>
      </c>
      <c r="BO22" s="14"/>
      <c r="BP22" s="15">
        <f t="shared" si="0"/>
        <v>100000</v>
      </c>
      <c r="BR22" s="4"/>
      <c r="BS22" s="4"/>
    </row>
    <row r="23" spans="2:71">
      <c r="B23" s="145" t="s">
        <v>67</v>
      </c>
      <c r="C23" s="145"/>
      <c r="D23" s="145"/>
      <c r="E23" s="145"/>
      <c r="F23" s="145"/>
      <c r="G23" s="145"/>
      <c r="H23" s="145"/>
      <c r="I23" s="145"/>
      <c r="J23" s="145"/>
      <c r="K23" s="145"/>
      <c r="L23" s="145"/>
      <c r="M23" s="145"/>
      <c r="N23" s="145"/>
      <c r="O23" s="145"/>
      <c r="P23" s="145"/>
      <c r="Q23" s="145"/>
      <c r="R23" s="145"/>
      <c r="S23" s="145"/>
      <c r="T23" s="145"/>
      <c r="U23" s="145"/>
      <c r="V23" s="145"/>
      <c r="W23" s="145"/>
      <c r="X23" s="145"/>
      <c r="BK23" s="11" t="s">
        <v>68</v>
      </c>
      <c r="BL23" s="12" t="s">
        <v>69</v>
      </c>
      <c r="BM23" s="13" t="s">
        <v>64</v>
      </c>
      <c r="BN23" s="14">
        <v>0</v>
      </c>
      <c r="BO23" s="14"/>
      <c r="BP23" s="15">
        <f t="shared" si="0"/>
        <v>0</v>
      </c>
      <c r="BR23" s="4"/>
      <c r="BS23" s="4"/>
    </row>
    <row r="24" spans="2:71">
      <c r="B24" s="146" t="s">
        <v>516</v>
      </c>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8"/>
      <c r="BK24" s="26" t="s">
        <v>70</v>
      </c>
      <c r="BL24" s="27" t="s">
        <v>71</v>
      </c>
      <c r="BM24" s="28" t="s">
        <v>31</v>
      </c>
      <c r="BN24" s="29">
        <v>300000</v>
      </c>
      <c r="BO24" s="29"/>
      <c r="BP24" s="30">
        <f t="shared" si="0"/>
        <v>300000</v>
      </c>
      <c r="BR24" s="4"/>
      <c r="BS24" s="4"/>
    </row>
    <row r="25" spans="2:71">
      <c r="B25" s="149"/>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1"/>
      <c r="BK25" s="6" t="s">
        <v>72</v>
      </c>
      <c r="BL25" s="7" t="s">
        <v>73</v>
      </c>
      <c r="BM25" s="8" t="s">
        <v>64</v>
      </c>
      <c r="BN25" s="9">
        <v>5000000</v>
      </c>
      <c r="BO25" s="9"/>
      <c r="BP25" s="10">
        <f t="shared" si="0"/>
        <v>5000000</v>
      </c>
      <c r="BR25" s="4"/>
      <c r="BS25" s="4"/>
    </row>
    <row r="26" spans="2:71">
      <c r="B26" s="149"/>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1"/>
      <c r="BK26" s="11" t="s">
        <v>74</v>
      </c>
      <c r="BL26" s="12" t="s">
        <v>75</v>
      </c>
      <c r="BM26" s="13" t="s">
        <v>64</v>
      </c>
      <c r="BN26" s="14">
        <v>5000000</v>
      </c>
      <c r="BO26" s="14"/>
      <c r="BP26" s="15">
        <f t="shared" si="0"/>
        <v>5000000</v>
      </c>
      <c r="BR26" s="4"/>
      <c r="BS26" s="4"/>
    </row>
    <row r="27" spans="2:71">
      <c r="B27" s="149"/>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1"/>
      <c r="BK27" s="11" t="s">
        <v>76</v>
      </c>
      <c r="BL27" s="12" t="s">
        <v>77</v>
      </c>
      <c r="BM27" s="13" t="s">
        <v>14</v>
      </c>
      <c r="BN27" s="14">
        <v>300000</v>
      </c>
      <c r="BO27" s="14"/>
      <c r="BP27" s="15">
        <f t="shared" si="0"/>
        <v>300000</v>
      </c>
      <c r="BR27" s="4"/>
      <c r="BS27" s="4"/>
    </row>
    <row r="28" spans="2:71">
      <c r="B28" s="149"/>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1"/>
      <c r="BK28" s="11" t="s">
        <v>78</v>
      </c>
      <c r="BL28" s="12" t="s">
        <v>79</v>
      </c>
      <c r="BM28" s="13" t="s">
        <v>45</v>
      </c>
      <c r="BN28" s="14">
        <v>6190782.3600000003</v>
      </c>
      <c r="BO28" s="14"/>
      <c r="BP28" s="15">
        <f t="shared" si="0"/>
        <v>6190782.3600000003</v>
      </c>
      <c r="BR28" s="4"/>
      <c r="BS28" s="4"/>
    </row>
    <row r="29" spans="2:71">
      <c r="B29" s="149"/>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1"/>
      <c r="BK29" s="11" t="s">
        <v>80</v>
      </c>
      <c r="BL29" s="12" t="s">
        <v>81</v>
      </c>
      <c r="BM29" s="13" t="s">
        <v>11</v>
      </c>
      <c r="BN29" s="14">
        <v>0</v>
      </c>
      <c r="BO29" s="14"/>
      <c r="BP29" s="15">
        <f t="shared" si="0"/>
        <v>0</v>
      </c>
      <c r="BR29" s="4"/>
      <c r="BS29" s="4"/>
    </row>
    <row r="30" spans="2:71" ht="15" customHeight="1">
      <c r="B30" s="149"/>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1"/>
      <c r="BK30" s="11" t="s">
        <v>82</v>
      </c>
      <c r="BL30" s="12" t="s">
        <v>83</v>
      </c>
      <c r="BM30" s="13" t="s">
        <v>11</v>
      </c>
      <c r="BN30" s="14">
        <v>0</v>
      </c>
      <c r="BO30" s="14"/>
      <c r="BP30" s="15">
        <f t="shared" si="0"/>
        <v>0</v>
      </c>
      <c r="BR30" s="4"/>
      <c r="BS30" s="4"/>
    </row>
    <row r="31" spans="2:71">
      <c r="B31" s="149"/>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1"/>
      <c r="BK31" s="11" t="s">
        <v>84</v>
      </c>
      <c r="BL31" s="12" t="s">
        <v>85</v>
      </c>
      <c r="BM31" s="13" t="s">
        <v>86</v>
      </c>
      <c r="BN31" s="14">
        <v>200000</v>
      </c>
      <c r="BO31" s="14"/>
      <c r="BP31" s="15">
        <f t="shared" si="0"/>
        <v>200000</v>
      </c>
      <c r="BR31" s="4"/>
      <c r="BS31" s="4"/>
    </row>
    <row r="32" spans="2:71">
      <c r="B32" s="152"/>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4"/>
      <c r="BK32" s="11" t="s">
        <v>87</v>
      </c>
      <c r="BL32" s="12" t="s">
        <v>88</v>
      </c>
      <c r="BM32" s="13" t="s">
        <v>11</v>
      </c>
      <c r="BN32" s="14">
        <v>200000</v>
      </c>
      <c r="BO32" s="14"/>
      <c r="BP32" s="15">
        <f t="shared" si="0"/>
        <v>200000</v>
      </c>
      <c r="BR32" s="4"/>
      <c r="BS32" s="4"/>
    </row>
    <row r="33" spans="2:71">
      <c r="B33" s="155" t="s">
        <v>89</v>
      </c>
      <c r="C33" s="156"/>
      <c r="D33" s="156"/>
      <c r="E33" s="156"/>
      <c r="F33" s="156"/>
      <c r="G33" s="156"/>
      <c r="H33" s="156"/>
      <c r="I33" s="156"/>
      <c r="J33" s="157"/>
      <c r="K33" s="158" t="s">
        <v>9</v>
      </c>
      <c r="L33" s="158"/>
      <c r="M33" s="158"/>
      <c r="N33" s="158"/>
      <c r="O33" s="159" t="str">
        <f>VLOOKUP($K33,$BK1:$BP157,2,0)</f>
        <v>Yönetim Danışmanlığına Esas Araştırma Faaliyetleri</v>
      </c>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60"/>
      <c r="BK33" s="11" t="s">
        <v>90</v>
      </c>
      <c r="BL33" s="12" t="s">
        <v>91</v>
      </c>
      <c r="BM33" s="13" t="s">
        <v>64</v>
      </c>
      <c r="BN33" s="14">
        <v>100000</v>
      </c>
      <c r="BO33" s="14"/>
      <c r="BP33" s="15">
        <f t="shared" si="0"/>
        <v>100000</v>
      </c>
      <c r="BR33" s="4"/>
      <c r="BS33" s="4"/>
    </row>
    <row r="34" spans="2:71">
      <c r="B34" s="161" t="s">
        <v>3</v>
      </c>
      <c r="C34" s="162"/>
      <c r="D34" s="162"/>
      <c r="E34" s="162"/>
      <c r="F34" s="162"/>
      <c r="G34" s="162"/>
      <c r="H34" s="162"/>
      <c r="I34" s="162"/>
      <c r="J34" s="163"/>
      <c r="K34" s="164" t="s">
        <v>92</v>
      </c>
      <c r="L34" s="165"/>
      <c r="M34" s="165"/>
      <c r="N34" s="165"/>
      <c r="O34" s="165"/>
      <c r="P34" s="165"/>
      <c r="Q34" s="165"/>
      <c r="R34" s="166" t="str">
        <f>VLOOKUP($K33,$BK1:$BP157,3,0)</f>
        <v>01.03.1.03.05</v>
      </c>
      <c r="S34" s="166"/>
      <c r="T34" s="166"/>
      <c r="U34" s="166"/>
      <c r="V34" s="166"/>
      <c r="W34" s="166"/>
      <c r="X34" s="166"/>
      <c r="Y34" s="31"/>
      <c r="Z34" s="31"/>
      <c r="AA34" s="31"/>
      <c r="AB34" s="31"/>
      <c r="AC34" s="31"/>
      <c r="AD34" s="31"/>
      <c r="AE34" s="31"/>
      <c r="AF34" s="31"/>
      <c r="AG34" s="31"/>
      <c r="AH34" s="31"/>
      <c r="AI34" s="31"/>
      <c r="AJ34" s="31"/>
      <c r="AK34" s="31"/>
      <c r="AL34" s="31"/>
      <c r="AM34" s="31"/>
      <c r="AN34" s="31"/>
      <c r="AO34" s="31"/>
      <c r="AP34" s="31"/>
      <c r="AQ34" s="31"/>
      <c r="AR34" s="31"/>
      <c r="AS34" s="31"/>
      <c r="AT34" s="31"/>
      <c r="AU34" s="32"/>
      <c r="BK34" s="11" t="s">
        <v>93</v>
      </c>
      <c r="BL34" s="12" t="s">
        <v>94</v>
      </c>
      <c r="BM34" s="13" t="s">
        <v>64</v>
      </c>
      <c r="BN34" s="14">
        <v>1000000</v>
      </c>
      <c r="BO34" s="14"/>
      <c r="BP34" s="15">
        <f t="shared" si="0"/>
        <v>1000000</v>
      </c>
      <c r="BR34" s="4"/>
      <c r="BS34" s="4"/>
    </row>
    <row r="35" spans="2:71">
      <c r="B35" s="167" t="s">
        <v>95</v>
      </c>
      <c r="C35" s="168"/>
      <c r="D35" s="168"/>
      <c r="E35" s="168"/>
      <c r="F35" s="168"/>
      <c r="G35" s="168"/>
      <c r="H35" s="168"/>
      <c r="I35" s="168"/>
      <c r="J35" s="169"/>
      <c r="K35" s="170" t="s">
        <v>96</v>
      </c>
      <c r="L35" s="168"/>
      <c r="M35" s="168"/>
      <c r="N35" s="168"/>
      <c r="O35" s="169"/>
      <c r="P35" s="171">
        <f>VLOOKUP($K33,$BK1:$BP157,4,0)</f>
        <v>0</v>
      </c>
      <c r="Q35" s="172"/>
      <c r="R35" s="172"/>
      <c r="S35" s="172"/>
      <c r="T35" s="172"/>
      <c r="U35" s="173"/>
      <c r="V35" s="33" t="s">
        <v>97</v>
      </c>
      <c r="W35" s="34"/>
      <c r="X35" s="34"/>
      <c r="Y35" s="34"/>
      <c r="Z35" s="34"/>
      <c r="AA35" s="34"/>
      <c r="AB35" s="171">
        <f>+P35</f>
        <v>0</v>
      </c>
      <c r="AC35" s="172"/>
      <c r="AD35" s="172"/>
      <c r="AE35" s="172"/>
      <c r="AF35" s="172"/>
      <c r="AG35" s="173"/>
      <c r="AH35" s="170" t="s">
        <v>98</v>
      </c>
      <c r="AI35" s="168"/>
      <c r="AJ35" s="168"/>
      <c r="AK35" s="168"/>
      <c r="AL35" s="168"/>
      <c r="AM35" s="168"/>
      <c r="AN35" s="169"/>
      <c r="AO35" s="171">
        <v>1500</v>
      </c>
      <c r="AP35" s="172"/>
      <c r="AQ35" s="172"/>
      <c r="AR35" s="172"/>
      <c r="AS35" s="172"/>
      <c r="AT35" s="172"/>
      <c r="AU35" s="174"/>
      <c r="BK35" s="11" t="s">
        <v>99</v>
      </c>
      <c r="BL35" s="12" t="s">
        <v>100</v>
      </c>
      <c r="BM35" s="13" t="s">
        <v>64</v>
      </c>
      <c r="BN35" s="14">
        <v>500000</v>
      </c>
      <c r="BO35" s="14"/>
      <c r="BP35" s="15">
        <f t="shared" si="0"/>
        <v>500000</v>
      </c>
      <c r="BR35" s="4"/>
      <c r="BS35" s="4"/>
    </row>
    <row r="36" spans="2:71" ht="15.75">
      <c r="B36" s="133" t="s">
        <v>101</v>
      </c>
      <c r="C36" s="134"/>
      <c r="D36" s="134"/>
      <c r="E36" s="134"/>
      <c r="F36" s="134"/>
      <c r="G36" s="134"/>
      <c r="H36" s="134"/>
      <c r="I36" s="134"/>
      <c r="J36" s="134"/>
      <c r="K36" s="134"/>
      <c r="L36" s="134"/>
      <c r="M36" s="134"/>
      <c r="N36" s="134" t="s">
        <v>102</v>
      </c>
      <c r="O36" s="134"/>
      <c r="P36" s="134"/>
      <c r="Q36" s="134"/>
      <c r="R36" s="134" t="s">
        <v>103</v>
      </c>
      <c r="S36" s="134"/>
      <c r="T36" s="134"/>
      <c r="U36" s="134"/>
      <c r="V36" s="134"/>
      <c r="W36" s="134"/>
      <c r="X36" s="134"/>
      <c r="Y36" s="134"/>
      <c r="Z36" s="134"/>
      <c r="AA36" s="35"/>
      <c r="AB36" s="35"/>
      <c r="AC36" s="35"/>
      <c r="AD36" s="35"/>
      <c r="AE36" s="35"/>
      <c r="AF36" s="35"/>
      <c r="AG36" s="35"/>
      <c r="AH36" s="35"/>
      <c r="AI36" s="35"/>
      <c r="AJ36" s="35"/>
      <c r="AK36" s="35"/>
      <c r="AL36" s="35"/>
      <c r="AM36" s="35"/>
      <c r="AN36" s="35"/>
      <c r="AO36" s="35"/>
      <c r="AP36" s="35"/>
      <c r="AQ36" s="35"/>
      <c r="AR36" s="35"/>
      <c r="AS36" s="35"/>
      <c r="AT36" s="35"/>
      <c r="AU36" s="36"/>
      <c r="BK36" s="11" t="s">
        <v>104</v>
      </c>
      <c r="BL36" s="12" t="s">
        <v>105</v>
      </c>
      <c r="BM36" s="13" t="s">
        <v>106</v>
      </c>
      <c r="BN36" s="14">
        <v>300000</v>
      </c>
      <c r="BO36" s="14"/>
      <c r="BP36" s="15">
        <f t="shared" si="0"/>
        <v>300000</v>
      </c>
      <c r="BR36" s="4"/>
      <c r="BS36" s="4"/>
    </row>
    <row r="37" spans="2:71" ht="15" customHeight="1">
      <c r="B37" s="135"/>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7">
        <f>AJ5</f>
        <v>45678</v>
      </c>
      <c r="AB37" s="137"/>
      <c r="AC37" s="137"/>
      <c r="AD37" s="137"/>
      <c r="AE37" s="137"/>
      <c r="AF37" s="137"/>
      <c r="AG37" s="137"/>
      <c r="AH37" s="137"/>
      <c r="AI37" s="137"/>
      <c r="AJ37" s="137"/>
      <c r="AK37" s="137"/>
      <c r="AU37" s="37"/>
      <c r="BK37" s="11" t="s">
        <v>107</v>
      </c>
      <c r="BL37" s="12" t="s">
        <v>42</v>
      </c>
      <c r="BM37" s="13" t="s">
        <v>14</v>
      </c>
      <c r="BN37" s="14">
        <v>300000</v>
      </c>
      <c r="BO37" s="14"/>
      <c r="BP37" s="15">
        <f t="shared" si="0"/>
        <v>300000</v>
      </c>
      <c r="BR37" s="4"/>
      <c r="BS37" s="4"/>
    </row>
    <row r="38" spans="2:71" ht="15" customHeight="1">
      <c r="B38" s="138" t="s">
        <v>108</v>
      </c>
      <c r="C38" s="139"/>
      <c r="D38" s="140" t="s">
        <v>109</v>
      </c>
      <c r="E38" s="140"/>
      <c r="F38" s="140"/>
      <c r="G38" s="140"/>
      <c r="H38" s="140"/>
      <c r="I38" s="140"/>
      <c r="J38" s="140"/>
      <c r="K38" s="140"/>
      <c r="L38" s="140"/>
      <c r="M38" s="140"/>
      <c r="N38" s="141" t="s">
        <v>110</v>
      </c>
      <c r="O38" s="141"/>
      <c r="P38" s="141"/>
      <c r="Q38" s="141"/>
      <c r="R38" s="141" t="s">
        <v>111</v>
      </c>
      <c r="S38" s="141"/>
      <c r="T38" s="141"/>
      <c r="U38" s="141"/>
      <c r="V38" s="141"/>
      <c r="W38" s="141"/>
      <c r="X38" s="141"/>
      <c r="Y38" s="141"/>
      <c r="Z38" s="141"/>
      <c r="AA38" s="142" t="s">
        <v>112</v>
      </c>
      <c r="AB38" s="142"/>
      <c r="AC38" s="142"/>
      <c r="AD38" s="142"/>
      <c r="AE38" s="142"/>
      <c r="AF38" s="142"/>
      <c r="AG38" s="142"/>
      <c r="AH38" s="142"/>
      <c r="AI38" s="142"/>
      <c r="AJ38" s="142"/>
      <c r="AK38" s="142"/>
      <c r="AU38" s="37"/>
      <c r="BK38" s="11" t="s">
        <v>113</v>
      </c>
      <c r="BL38" s="38" t="s">
        <v>114</v>
      </c>
      <c r="BM38" s="13" t="s">
        <v>11</v>
      </c>
      <c r="BN38" s="14">
        <v>0</v>
      </c>
      <c r="BO38" s="14"/>
      <c r="BP38" s="15">
        <f t="shared" si="0"/>
        <v>0</v>
      </c>
      <c r="BR38" s="4"/>
      <c r="BS38" s="4"/>
    </row>
    <row r="39" spans="2:71">
      <c r="B39" s="138" t="s">
        <v>115</v>
      </c>
      <c r="C39" s="139"/>
      <c r="D39" s="140" t="s">
        <v>116</v>
      </c>
      <c r="E39" s="140"/>
      <c r="F39" s="140"/>
      <c r="G39" s="140"/>
      <c r="H39" s="140"/>
      <c r="I39" s="140"/>
      <c r="J39" s="140"/>
      <c r="K39" s="140"/>
      <c r="L39" s="140"/>
      <c r="M39" s="140"/>
      <c r="N39" s="144" t="s">
        <v>110</v>
      </c>
      <c r="O39" s="144"/>
      <c r="P39" s="144"/>
      <c r="Q39" s="144"/>
      <c r="R39" s="144" t="s">
        <v>117</v>
      </c>
      <c r="S39" s="144"/>
      <c r="T39" s="144"/>
      <c r="U39" s="144"/>
      <c r="V39" s="144"/>
      <c r="W39" s="144"/>
      <c r="X39" s="144"/>
      <c r="Y39" s="144"/>
      <c r="Z39" s="144"/>
      <c r="AA39" s="142"/>
      <c r="AB39" s="142"/>
      <c r="AC39" s="142"/>
      <c r="AD39" s="142"/>
      <c r="AE39" s="142"/>
      <c r="AF39" s="142"/>
      <c r="AG39" s="142"/>
      <c r="AH39" s="142"/>
      <c r="AI39" s="142"/>
      <c r="AJ39" s="142"/>
      <c r="AK39" s="142"/>
      <c r="AL39" s="123" t="s">
        <v>118</v>
      </c>
      <c r="AM39" s="123"/>
      <c r="AN39" s="123"/>
      <c r="AO39" s="123"/>
      <c r="AP39" s="123"/>
      <c r="AQ39" s="123"/>
      <c r="AR39" s="123"/>
      <c r="AS39" s="123"/>
      <c r="AT39" s="123"/>
      <c r="AU39" s="124"/>
      <c r="BK39" s="11" t="s">
        <v>119</v>
      </c>
      <c r="BL39" s="12" t="s">
        <v>120</v>
      </c>
      <c r="BM39" s="13" t="s">
        <v>121</v>
      </c>
      <c r="BN39" s="14">
        <v>50000000</v>
      </c>
      <c r="BO39" s="14"/>
      <c r="BP39" s="15">
        <f t="shared" si="0"/>
        <v>50000000</v>
      </c>
      <c r="BR39" s="4"/>
      <c r="BS39" s="4"/>
    </row>
    <row r="40" spans="2:71">
      <c r="B40" s="125" t="s">
        <v>122</v>
      </c>
      <c r="C40" s="126"/>
      <c r="D40" s="127" t="s">
        <v>123</v>
      </c>
      <c r="E40" s="127"/>
      <c r="F40" s="127"/>
      <c r="G40" s="127"/>
      <c r="H40" s="127"/>
      <c r="I40" s="127"/>
      <c r="J40" s="127"/>
      <c r="K40" s="127"/>
      <c r="L40" s="127"/>
      <c r="M40" s="127"/>
      <c r="N40" s="128" t="s">
        <v>110</v>
      </c>
      <c r="O40" s="128"/>
      <c r="P40" s="128"/>
      <c r="Q40" s="128"/>
      <c r="R40" s="128" t="s">
        <v>124</v>
      </c>
      <c r="S40" s="128"/>
      <c r="T40" s="128"/>
      <c r="U40" s="128"/>
      <c r="V40" s="128"/>
      <c r="W40" s="128"/>
      <c r="X40" s="128"/>
      <c r="Y40" s="128"/>
      <c r="Z40" s="128"/>
      <c r="AA40" s="143"/>
      <c r="AB40" s="143"/>
      <c r="AC40" s="143"/>
      <c r="AD40" s="143"/>
      <c r="AE40" s="143"/>
      <c r="AF40" s="143"/>
      <c r="AG40" s="143"/>
      <c r="AH40" s="143"/>
      <c r="AI40" s="143"/>
      <c r="AJ40" s="143"/>
      <c r="AK40" s="143"/>
      <c r="AL40" s="129" t="s">
        <v>125</v>
      </c>
      <c r="AM40" s="129"/>
      <c r="AN40" s="129"/>
      <c r="AO40" s="129"/>
      <c r="AP40" s="129"/>
      <c r="AQ40" s="129"/>
      <c r="AR40" s="129"/>
      <c r="AS40" s="129"/>
      <c r="AT40" s="129"/>
      <c r="AU40" s="130"/>
      <c r="BK40" s="26" t="s">
        <v>126</v>
      </c>
      <c r="BL40" s="27" t="s">
        <v>127</v>
      </c>
      <c r="BM40" s="28" t="s">
        <v>45</v>
      </c>
      <c r="BN40" s="29">
        <v>2108975</v>
      </c>
      <c r="BO40" s="29"/>
      <c r="BP40" s="30">
        <f t="shared" si="0"/>
        <v>2108975</v>
      </c>
      <c r="BR40" s="4"/>
      <c r="BS40" s="4"/>
    </row>
    <row r="41" spans="2:71" ht="15.75">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BK41" s="6" t="s">
        <v>128</v>
      </c>
      <c r="BL41" s="7" t="s">
        <v>129</v>
      </c>
      <c r="BM41" s="8" t="s">
        <v>11</v>
      </c>
      <c r="BN41" s="9">
        <v>50000</v>
      </c>
      <c r="BO41" s="9"/>
      <c r="BP41" s="10">
        <f t="shared" si="0"/>
        <v>50000</v>
      </c>
      <c r="BR41" s="4"/>
      <c r="BS41" s="4"/>
    </row>
    <row r="42" spans="2:71" ht="34.5" customHeight="1">
      <c r="B42" s="131" t="s">
        <v>130</v>
      </c>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BK42" s="11" t="s">
        <v>131</v>
      </c>
      <c r="BL42" s="12" t="s">
        <v>132</v>
      </c>
      <c r="BM42" s="13" t="s">
        <v>11</v>
      </c>
      <c r="BN42" s="14">
        <v>50000</v>
      </c>
      <c r="BO42" s="14"/>
      <c r="BP42" s="15">
        <f t="shared" si="0"/>
        <v>50000</v>
      </c>
      <c r="BR42" s="4"/>
      <c r="BS42" s="4"/>
    </row>
    <row r="43" spans="2:71" ht="15.75" customHeight="1">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BK43" s="11" t="s">
        <v>133</v>
      </c>
      <c r="BL43" s="12" t="s">
        <v>134</v>
      </c>
      <c r="BM43" s="13" t="s">
        <v>135</v>
      </c>
      <c r="BN43" s="14">
        <v>200000</v>
      </c>
      <c r="BO43" s="14"/>
      <c r="BP43" s="15">
        <f t="shared" si="0"/>
        <v>200000</v>
      </c>
      <c r="BR43" s="4"/>
      <c r="BS43" s="4"/>
    </row>
    <row r="44" spans="2:71" ht="15.75" customHeight="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BK44" s="11" t="s">
        <v>136</v>
      </c>
      <c r="BL44" s="12" t="s">
        <v>137</v>
      </c>
      <c r="BM44" s="13" t="s">
        <v>135</v>
      </c>
      <c r="BN44" s="14">
        <v>70000</v>
      </c>
      <c r="BO44" s="14"/>
      <c r="BP44" s="15">
        <f t="shared" si="0"/>
        <v>70000</v>
      </c>
      <c r="BR44" s="4"/>
      <c r="BS44" s="4"/>
    </row>
    <row r="45" spans="2:71" ht="15.75" customHeight="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BK45" s="11" t="s">
        <v>138</v>
      </c>
      <c r="BL45" s="12" t="s">
        <v>139</v>
      </c>
      <c r="BM45" s="13" t="s">
        <v>140</v>
      </c>
      <c r="BN45" s="14">
        <v>250000</v>
      </c>
      <c r="BO45" s="14"/>
      <c r="BP45" s="15">
        <f t="shared" si="0"/>
        <v>250000</v>
      </c>
      <c r="BR45" s="4"/>
      <c r="BS45" s="4"/>
    </row>
    <row r="46" spans="2:71" ht="15.75" customHeight="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BK46" s="11" t="s">
        <v>141</v>
      </c>
      <c r="BL46" s="12" t="s">
        <v>142</v>
      </c>
      <c r="BM46" s="13" t="s">
        <v>31</v>
      </c>
      <c r="BN46" s="14">
        <v>5000000</v>
      </c>
      <c r="BO46" s="14"/>
      <c r="BP46" s="15">
        <f t="shared" si="0"/>
        <v>5000000</v>
      </c>
      <c r="BR46" s="4"/>
      <c r="BS46" s="4"/>
    </row>
    <row r="47" spans="2:71" ht="15.75" customHeight="1">
      <c r="C47" s="132" t="s">
        <v>109</v>
      </c>
      <c r="D47" s="132"/>
      <c r="E47" s="132"/>
      <c r="F47" s="132"/>
      <c r="G47" s="132"/>
      <c r="H47" s="132"/>
      <c r="I47" s="132"/>
      <c r="J47" s="132"/>
      <c r="K47" s="132"/>
      <c r="L47" s="132"/>
      <c r="M47" s="132"/>
      <c r="S47" s="42"/>
      <c r="T47" s="42"/>
      <c r="U47" s="43"/>
      <c r="V47" s="42"/>
      <c r="AG47" s="44"/>
      <c r="AH47" s="44"/>
      <c r="AI47" s="44"/>
      <c r="AJ47" s="44"/>
      <c r="AK47" s="44"/>
      <c r="AL47" s="132" t="s">
        <v>143</v>
      </c>
      <c r="AM47" s="132"/>
      <c r="AN47" s="132"/>
      <c r="AO47" s="132"/>
      <c r="AP47" s="132"/>
      <c r="AQ47" s="132"/>
      <c r="AR47" s="132"/>
      <c r="AS47" s="132"/>
      <c r="AT47" s="132"/>
      <c r="AU47" s="132"/>
      <c r="BK47" s="11" t="s">
        <v>144</v>
      </c>
      <c r="BL47" s="12" t="s">
        <v>145</v>
      </c>
      <c r="BM47" s="13" t="s">
        <v>146</v>
      </c>
      <c r="BN47" s="14">
        <v>60000000</v>
      </c>
      <c r="BO47" s="14"/>
      <c r="BP47" s="15">
        <f t="shared" ref="BP47:BP110" si="1">BN47-BO47</f>
        <v>60000000</v>
      </c>
      <c r="BR47" s="4"/>
      <c r="BS47" s="4"/>
    </row>
    <row r="48" spans="2:71" ht="15.75" customHeight="1">
      <c r="C48" s="119" t="s">
        <v>147</v>
      </c>
      <c r="D48" s="119"/>
      <c r="E48" s="119"/>
      <c r="F48" s="119"/>
      <c r="G48" s="119"/>
      <c r="H48" s="119"/>
      <c r="I48" s="119"/>
      <c r="J48" s="119"/>
      <c r="K48" s="119"/>
      <c r="L48" s="119"/>
      <c r="M48" s="119"/>
      <c r="AL48" s="119" t="s">
        <v>148</v>
      </c>
      <c r="AM48" s="119"/>
      <c r="AN48" s="119"/>
      <c r="AO48" s="119"/>
      <c r="AP48" s="119"/>
      <c r="AQ48" s="119"/>
      <c r="AR48" s="119"/>
      <c r="AS48" s="119"/>
      <c r="AT48" s="119"/>
      <c r="AU48" s="119"/>
      <c r="BK48" s="11" t="s">
        <v>149</v>
      </c>
      <c r="BL48" s="12" t="s">
        <v>150</v>
      </c>
      <c r="BM48" s="13" t="s">
        <v>151</v>
      </c>
      <c r="BN48" s="14">
        <v>16000000</v>
      </c>
      <c r="BO48" s="14"/>
      <c r="BP48" s="15">
        <f t="shared" si="1"/>
        <v>16000000</v>
      </c>
      <c r="BR48" s="4"/>
      <c r="BS48" s="4"/>
    </row>
    <row r="49" spans="2:71" ht="15.75" customHeight="1">
      <c r="Q49" s="46"/>
      <c r="R49" s="46"/>
      <c r="S49" s="46"/>
      <c r="T49" s="46"/>
      <c r="U49" s="46"/>
      <c r="V49" s="46"/>
      <c r="W49" s="46"/>
      <c r="X49" s="46"/>
      <c r="Y49" s="46"/>
      <c r="Z49" s="46"/>
      <c r="AA49" s="46"/>
      <c r="AB49" s="46"/>
      <c r="AC49" s="46"/>
      <c r="AD49" s="46"/>
      <c r="AE49" s="46"/>
      <c r="AF49" s="46"/>
      <c r="BK49" s="11" t="s">
        <v>152</v>
      </c>
      <c r="BL49" s="12" t="s">
        <v>153</v>
      </c>
      <c r="BM49" s="13" t="s">
        <v>154</v>
      </c>
      <c r="BN49" s="14">
        <v>120000</v>
      </c>
      <c r="BO49" s="14"/>
      <c r="BP49" s="15">
        <f t="shared" si="1"/>
        <v>120000</v>
      </c>
      <c r="BR49" s="4"/>
      <c r="BS49" s="4"/>
    </row>
    <row r="50" spans="2:71" ht="15.75" customHeight="1">
      <c r="Q50" s="120">
        <f>AJ5</f>
        <v>45678</v>
      </c>
      <c r="R50" s="120"/>
      <c r="S50" s="120"/>
      <c r="T50" s="120"/>
      <c r="U50" s="120"/>
      <c r="V50" s="120"/>
      <c r="W50" s="120"/>
      <c r="X50" s="120"/>
      <c r="Y50" s="120"/>
      <c r="Z50" s="120"/>
      <c r="AA50" s="120"/>
      <c r="AB50" s="120"/>
      <c r="AC50" s="120"/>
      <c r="AD50" s="120"/>
      <c r="AE50" s="120"/>
      <c r="AF50" s="120"/>
      <c r="BK50" s="11" t="s">
        <v>155</v>
      </c>
      <c r="BL50" s="12" t="s">
        <v>156</v>
      </c>
      <c r="BM50" s="13" t="s">
        <v>157</v>
      </c>
      <c r="BN50" s="14">
        <v>200000</v>
      </c>
      <c r="BO50" s="14"/>
      <c r="BP50" s="15">
        <f t="shared" si="1"/>
        <v>200000</v>
      </c>
      <c r="BR50" s="4"/>
      <c r="BS50" s="4"/>
    </row>
    <row r="51" spans="2:71" ht="15.75" customHeight="1">
      <c r="I51" s="121" t="s">
        <v>158</v>
      </c>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BK51" s="11" t="s">
        <v>159</v>
      </c>
      <c r="BL51" s="12" t="s">
        <v>160</v>
      </c>
      <c r="BM51" s="13" t="s">
        <v>157</v>
      </c>
      <c r="BN51" s="14">
        <v>20000</v>
      </c>
      <c r="BO51" s="14"/>
      <c r="BP51" s="15">
        <f t="shared" si="1"/>
        <v>20000</v>
      </c>
      <c r="BR51" s="4"/>
      <c r="BS51" s="4"/>
    </row>
    <row r="52" spans="2:71" ht="15.75" customHeight="1">
      <c r="B52" s="47"/>
      <c r="C52" s="47"/>
      <c r="D52" s="47"/>
      <c r="E52" s="47"/>
      <c r="F52" s="47"/>
      <c r="G52" s="47"/>
      <c r="H52" s="47"/>
      <c r="Q52" s="119" t="s">
        <v>161</v>
      </c>
      <c r="R52" s="119"/>
      <c r="S52" s="119"/>
      <c r="T52" s="119"/>
      <c r="U52" s="119"/>
      <c r="V52" s="119"/>
      <c r="W52" s="119"/>
      <c r="X52" s="119"/>
      <c r="Y52" s="119"/>
      <c r="Z52" s="119"/>
      <c r="AA52" s="119"/>
      <c r="AB52" s="119"/>
      <c r="AC52" s="119"/>
      <c r="AD52" s="119"/>
      <c r="AE52" s="119"/>
      <c r="AF52" s="119"/>
      <c r="AO52" s="47"/>
      <c r="AP52" s="47"/>
      <c r="AQ52" s="47"/>
      <c r="AR52" s="47"/>
      <c r="AS52" s="47"/>
      <c r="AT52" s="47"/>
      <c r="AU52" s="47"/>
      <c r="BK52" s="11" t="s">
        <v>162</v>
      </c>
      <c r="BL52" s="12" t="s">
        <v>163</v>
      </c>
      <c r="BM52" s="13" t="s">
        <v>164</v>
      </c>
      <c r="BN52" s="14">
        <v>13000000</v>
      </c>
      <c r="BO52" s="14"/>
      <c r="BP52" s="15">
        <f t="shared" si="1"/>
        <v>13000000</v>
      </c>
      <c r="BR52" s="4"/>
      <c r="BS52" s="4"/>
    </row>
    <row r="53" spans="2:71" ht="15.75" customHeight="1">
      <c r="Q53" s="119" t="s">
        <v>165</v>
      </c>
      <c r="R53" s="119"/>
      <c r="S53" s="119"/>
      <c r="T53" s="119"/>
      <c r="U53" s="119"/>
      <c r="V53" s="119"/>
      <c r="W53" s="119"/>
      <c r="X53" s="119"/>
      <c r="Y53" s="119"/>
      <c r="Z53" s="119"/>
      <c r="AA53" s="119"/>
      <c r="AB53" s="119"/>
      <c r="AC53" s="119"/>
      <c r="AD53" s="119"/>
      <c r="AE53" s="119"/>
      <c r="AF53" s="119"/>
      <c r="BK53" s="11" t="s">
        <v>166</v>
      </c>
      <c r="BL53" s="12" t="s">
        <v>167</v>
      </c>
      <c r="BM53" s="13" t="s">
        <v>168</v>
      </c>
      <c r="BN53" s="14">
        <v>1300000</v>
      </c>
      <c r="BO53" s="14"/>
      <c r="BP53" s="15">
        <f t="shared" si="1"/>
        <v>1300000</v>
      </c>
      <c r="BR53" s="4"/>
      <c r="BS53" s="4"/>
    </row>
    <row r="54" spans="2:71" ht="15.75" customHeight="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BK54" s="11" t="s">
        <v>169</v>
      </c>
      <c r="BL54" s="12" t="s">
        <v>170</v>
      </c>
      <c r="BM54" s="13" t="s">
        <v>164</v>
      </c>
      <c r="BN54" s="14">
        <v>125000</v>
      </c>
      <c r="BO54" s="14"/>
      <c r="BP54" s="15">
        <f t="shared" si="1"/>
        <v>125000</v>
      </c>
      <c r="BR54" s="4"/>
      <c r="BS54" s="4"/>
    </row>
    <row r="55" spans="2:71" ht="15.75">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BK55" s="11" t="s">
        <v>171</v>
      </c>
      <c r="BL55" s="12" t="s">
        <v>172</v>
      </c>
      <c r="BM55" s="13" t="s">
        <v>164</v>
      </c>
      <c r="BN55" s="14">
        <v>100000</v>
      </c>
      <c r="BO55" s="14"/>
      <c r="BP55" s="15">
        <f t="shared" si="1"/>
        <v>100000</v>
      </c>
      <c r="BR55" s="4"/>
      <c r="BS55" s="4"/>
    </row>
    <row r="56" spans="2:71" ht="17.45" customHeight="1">
      <c r="B56" s="122" t="s">
        <v>173</v>
      </c>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BK56" s="11" t="s">
        <v>174</v>
      </c>
      <c r="BL56" s="12" t="s">
        <v>175</v>
      </c>
      <c r="BM56" s="13" t="s">
        <v>164</v>
      </c>
      <c r="BN56" s="14">
        <v>95000</v>
      </c>
      <c r="BO56" s="14"/>
      <c r="BP56" s="15">
        <f t="shared" si="1"/>
        <v>95000</v>
      </c>
      <c r="BR56" s="4"/>
      <c r="BS56" s="4"/>
    </row>
    <row r="57" spans="2:71" ht="18.75" customHeight="1">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BK57" s="11" t="s">
        <v>176</v>
      </c>
      <c r="BL57" s="12" t="s">
        <v>177</v>
      </c>
      <c r="BM57" s="13" t="s">
        <v>178</v>
      </c>
      <c r="BN57" s="14">
        <v>17000000</v>
      </c>
      <c r="BO57" s="14"/>
      <c r="BP57" s="15">
        <f t="shared" si="1"/>
        <v>17000000</v>
      </c>
      <c r="BR57" s="4"/>
      <c r="BS57" s="4"/>
    </row>
    <row r="58" spans="2:71" ht="18.75" customHeight="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BK58" s="11" t="s">
        <v>179</v>
      </c>
      <c r="BL58" s="12" t="s">
        <v>180</v>
      </c>
      <c r="BM58" s="13" t="s">
        <v>181</v>
      </c>
      <c r="BN58" s="14">
        <v>1500000</v>
      </c>
      <c r="BO58" s="14"/>
      <c r="BP58" s="15">
        <f t="shared" si="1"/>
        <v>1500000</v>
      </c>
      <c r="BR58" s="4"/>
      <c r="BS58" s="4"/>
    </row>
    <row r="59" spans="2:71" ht="18.75" customHeight="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BK59" s="11" t="s">
        <v>182</v>
      </c>
      <c r="BL59" s="12" t="s">
        <v>183</v>
      </c>
      <c r="BM59" s="13" t="s">
        <v>184</v>
      </c>
      <c r="BN59" s="14">
        <v>200000</v>
      </c>
      <c r="BO59" s="14"/>
      <c r="BP59" s="15">
        <f t="shared" si="1"/>
        <v>200000</v>
      </c>
      <c r="BR59" s="4"/>
      <c r="BS59" s="4"/>
    </row>
    <row r="60" spans="2:71" ht="18.75" customHeight="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BK60" s="11" t="s">
        <v>185</v>
      </c>
      <c r="BL60" s="12" t="s">
        <v>186</v>
      </c>
      <c r="BM60" s="13" t="s">
        <v>187</v>
      </c>
      <c r="BN60" s="14">
        <v>10000</v>
      </c>
      <c r="BO60" s="14"/>
      <c r="BP60" s="15">
        <f t="shared" si="1"/>
        <v>10000</v>
      </c>
      <c r="BR60" s="4"/>
      <c r="BS60" s="4"/>
    </row>
    <row r="61" spans="2:71" ht="18.75" customHeight="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BK61" s="26" t="s">
        <v>188</v>
      </c>
      <c r="BL61" s="27" t="s">
        <v>189</v>
      </c>
      <c r="BM61" s="28" t="s">
        <v>190</v>
      </c>
      <c r="BN61" s="29">
        <v>10000</v>
      </c>
      <c r="BO61" s="29"/>
      <c r="BP61" s="30">
        <f t="shared" si="1"/>
        <v>10000</v>
      </c>
      <c r="BR61" s="4"/>
      <c r="BS61" s="4"/>
    </row>
    <row r="62" spans="2:71" ht="18.75" customHeight="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BK62" s="6" t="s">
        <v>191</v>
      </c>
      <c r="BL62" s="7" t="s">
        <v>192</v>
      </c>
      <c r="BM62" s="8" t="s">
        <v>190</v>
      </c>
      <c r="BN62" s="9">
        <v>10000</v>
      </c>
      <c r="BO62" s="9"/>
      <c r="BP62" s="10">
        <f t="shared" si="1"/>
        <v>10000</v>
      </c>
      <c r="BR62" s="4"/>
      <c r="BS62" s="4"/>
    </row>
    <row r="63" spans="2:71" ht="18.75" customHeight="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BK63" s="11" t="s">
        <v>193</v>
      </c>
      <c r="BL63" s="12" t="s">
        <v>194</v>
      </c>
      <c r="BM63" s="13" t="s">
        <v>195</v>
      </c>
      <c r="BN63" s="14">
        <v>10000</v>
      </c>
      <c r="BO63" s="14"/>
      <c r="BP63" s="15">
        <f t="shared" si="1"/>
        <v>10000</v>
      </c>
      <c r="BR63" s="4"/>
      <c r="BS63" s="4"/>
    </row>
    <row r="64" spans="2:71" ht="18.75" customHeight="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BK64" s="11" t="s">
        <v>196</v>
      </c>
      <c r="BL64" s="12" t="s">
        <v>197</v>
      </c>
      <c r="BM64" s="13" t="s">
        <v>198</v>
      </c>
      <c r="BN64" s="14">
        <v>450000</v>
      </c>
      <c r="BO64" s="14"/>
      <c r="BP64" s="15">
        <f t="shared" si="1"/>
        <v>450000</v>
      </c>
      <c r="BR64" s="4"/>
      <c r="BS64" s="4"/>
    </row>
    <row r="65" spans="2:71" ht="18.75" customHeight="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BK65" s="11" t="s">
        <v>199</v>
      </c>
      <c r="BL65" s="12" t="s">
        <v>200</v>
      </c>
      <c r="BM65" s="13" t="s">
        <v>198</v>
      </c>
      <c r="BN65" s="14">
        <v>50000</v>
      </c>
      <c r="BO65" s="14"/>
      <c r="BP65" s="15">
        <f t="shared" si="1"/>
        <v>50000</v>
      </c>
      <c r="BR65" s="4"/>
      <c r="BS65" s="4"/>
    </row>
    <row r="66" spans="2:71" ht="15.75">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BK66" s="11" t="s">
        <v>201</v>
      </c>
      <c r="BL66" s="12" t="s">
        <v>202</v>
      </c>
      <c r="BM66" s="13" t="s">
        <v>31</v>
      </c>
      <c r="BN66" s="14">
        <v>200000</v>
      </c>
      <c r="BO66" s="14"/>
      <c r="BP66" s="15">
        <f t="shared" si="1"/>
        <v>200000</v>
      </c>
      <c r="BR66" s="4"/>
      <c r="BS66" s="4"/>
    </row>
    <row r="67" spans="2:71" ht="15.75">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BK67" s="11" t="s">
        <v>203</v>
      </c>
      <c r="BL67" s="12" t="s">
        <v>204</v>
      </c>
      <c r="BM67" s="13" t="s">
        <v>140</v>
      </c>
      <c r="BN67" s="14">
        <v>10000</v>
      </c>
      <c r="BO67" s="14"/>
      <c r="BP67" s="15">
        <f t="shared" si="1"/>
        <v>10000</v>
      </c>
      <c r="BR67" s="4"/>
      <c r="BS67" s="4"/>
    </row>
    <row r="68" spans="2:71" ht="15.75">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BK68" s="11" t="s">
        <v>205</v>
      </c>
      <c r="BL68" s="12" t="s">
        <v>206</v>
      </c>
      <c r="BM68" s="13" t="s">
        <v>207</v>
      </c>
      <c r="BN68" s="14">
        <v>50000</v>
      </c>
      <c r="BO68" s="14"/>
      <c r="BP68" s="15">
        <f t="shared" si="1"/>
        <v>50000</v>
      </c>
      <c r="BR68" s="4"/>
      <c r="BS68" s="4"/>
    </row>
    <row r="69" spans="2:71" ht="15.75">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BK69" s="11" t="s">
        <v>208</v>
      </c>
      <c r="BL69" s="12" t="s">
        <v>209</v>
      </c>
      <c r="BM69" s="13" t="s">
        <v>140</v>
      </c>
      <c r="BN69" s="14">
        <v>100000</v>
      </c>
      <c r="BO69" s="14"/>
      <c r="BP69" s="15">
        <f t="shared" si="1"/>
        <v>100000</v>
      </c>
      <c r="BR69" s="4"/>
      <c r="BS69" s="4"/>
    </row>
    <row r="70" spans="2:71" ht="15.75">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BK70" s="11" t="s">
        <v>210</v>
      </c>
      <c r="BL70" s="12" t="s">
        <v>211</v>
      </c>
      <c r="BM70" s="13" t="s">
        <v>212</v>
      </c>
      <c r="BN70" s="14">
        <v>30000</v>
      </c>
      <c r="BO70" s="14"/>
      <c r="BP70" s="15">
        <f t="shared" si="1"/>
        <v>30000</v>
      </c>
      <c r="BR70" s="4"/>
      <c r="BS70" s="4"/>
    </row>
    <row r="71" spans="2:71" ht="15.75">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BK71" s="11" t="s">
        <v>213</v>
      </c>
      <c r="BL71" s="12" t="s">
        <v>214</v>
      </c>
      <c r="BM71" s="13" t="s">
        <v>140</v>
      </c>
      <c r="BN71" s="14">
        <v>10000</v>
      </c>
      <c r="BO71" s="14"/>
      <c r="BP71" s="15">
        <f t="shared" si="1"/>
        <v>10000</v>
      </c>
      <c r="BR71" s="4"/>
      <c r="BS71" s="4"/>
    </row>
    <row r="72" spans="2:71" ht="15.75">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BK72" s="11" t="s">
        <v>215</v>
      </c>
      <c r="BL72" s="12" t="s">
        <v>216</v>
      </c>
      <c r="BM72" s="13" t="s">
        <v>140</v>
      </c>
      <c r="BN72" s="14">
        <v>20000</v>
      </c>
      <c r="BO72" s="14"/>
      <c r="BP72" s="15">
        <f t="shared" si="1"/>
        <v>20000</v>
      </c>
      <c r="BR72" s="4"/>
      <c r="BS72" s="4"/>
    </row>
    <row r="73" spans="2:71" s="42" customFormat="1" ht="15.75">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BK73" s="11" t="s">
        <v>217</v>
      </c>
      <c r="BL73" s="12" t="s">
        <v>218</v>
      </c>
      <c r="BM73" s="13" t="s">
        <v>212</v>
      </c>
      <c r="BN73" s="14">
        <v>15000</v>
      </c>
      <c r="BO73" s="14"/>
      <c r="BP73" s="15">
        <f t="shared" si="1"/>
        <v>15000</v>
      </c>
      <c r="BR73" s="48"/>
      <c r="BS73" s="48"/>
    </row>
    <row r="74" spans="2:71" ht="15.75">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BK74" s="11" t="s">
        <v>219</v>
      </c>
      <c r="BL74" s="12" t="s">
        <v>220</v>
      </c>
      <c r="BM74" s="13" t="s">
        <v>140</v>
      </c>
      <c r="BN74" s="14">
        <v>0</v>
      </c>
      <c r="BO74" s="14"/>
      <c r="BP74" s="15">
        <f t="shared" si="1"/>
        <v>0</v>
      </c>
      <c r="BR74" s="4"/>
      <c r="BS74" s="4"/>
    </row>
    <row r="75" spans="2:71" ht="15.75">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BK75" s="11" t="s">
        <v>221</v>
      </c>
      <c r="BL75" s="12" t="s">
        <v>222</v>
      </c>
      <c r="BM75" s="13" t="s">
        <v>140</v>
      </c>
      <c r="BN75" s="14">
        <v>0</v>
      </c>
      <c r="BO75" s="14"/>
      <c r="BP75" s="15">
        <f t="shared" si="1"/>
        <v>0</v>
      </c>
      <c r="BR75" s="4"/>
      <c r="BS75" s="4"/>
    </row>
    <row r="76" spans="2:71" ht="15.75">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BK76" s="11" t="s">
        <v>223</v>
      </c>
      <c r="BL76" s="12" t="s">
        <v>224</v>
      </c>
      <c r="BM76" s="13" t="s">
        <v>140</v>
      </c>
      <c r="BN76" s="14">
        <v>0</v>
      </c>
      <c r="BO76" s="14"/>
      <c r="BP76" s="15">
        <f t="shared" si="1"/>
        <v>0</v>
      </c>
      <c r="BR76" s="4"/>
      <c r="BS76" s="4"/>
    </row>
    <row r="77" spans="2:71" ht="15.75">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BK77" s="11" t="s">
        <v>225</v>
      </c>
      <c r="BL77" s="12" t="s">
        <v>226</v>
      </c>
      <c r="BM77" s="13" t="s">
        <v>140</v>
      </c>
      <c r="BN77" s="14">
        <v>0</v>
      </c>
      <c r="BO77" s="14"/>
      <c r="BP77" s="15">
        <f t="shared" si="1"/>
        <v>0</v>
      </c>
      <c r="BR77" s="4"/>
      <c r="BS77" s="4"/>
    </row>
    <row r="78" spans="2:71" ht="15.75">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BK78" s="11" t="s">
        <v>227</v>
      </c>
      <c r="BL78" s="49" t="s">
        <v>228</v>
      </c>
      <c r="BM78" s="13" t="s">
        <v>140</v>
      </c>
      <c r="BN78" s="14">
        <v>0</v>
      </c>
      <c r="BO78" s="14"/>
      <c r="BP78" s="15">
        <f t="shared" si="1"/>
        <v>0</v>
      </c>
      <c r="BR78" s="4"/>
      <c r="BS78" s="4"/>
    </row>
    <row r="79" spans="2:71" ht="15.75">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BK79" s="11" t="s">
        <v>229</v>
      </c>
      <c r="BL79" s="12" t="s">
        <v>230</v>
      </c>
      <c r="BM79" s="13" t="s">
        <v>140</v>
      </c>
      <c r="BN79" s="14">
        <v>20000</v>
      </c>
      <c r="BO79" s="14"/>
      <c r="BP79" s="15">
        <f t="shared" si="1"/>
        <v>20000</v>
      </c>
      <c r="BR79" s="4"/>
      <c r="BS79" s="4"/>
    </row>
    <row r="80" spans="2:71" ht="15.75">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BK80" s="11" t="s">
        <v>231</v>
      </c>
      <c r="BL80" s="12" t="s">
        <v>232</v>
      </c>
      <c r="BM80" s="13" t="s">
        <v>31</v>
      </c>
      <c r="BN80" s="14">
        <v>100000</v>
      </c>
      <c r="BO80" s="14"/>
      <c r="BP80" s="15">
        <f t="shared" si="1"/>
        <v>100000</v>
      </c>
      <c r="BR80" s="4"/>
      <c r="BS80" s="4"/>
    </row>
    <row r="81" spans="2:71" ht="15.75">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BK81" s="11" t="s">
        <v>233</v>
      </c>
      <c r="BL81" s="12" t="s">
        <v>234</v>
      </c>
      <c r="BM81" s="13" t="s">
        <v>31</v>
      </c>
      <c r="BN81" s="14">
        <v>20000</v>
      </c>
      <c r="BO81" s="14"/>
      <c r="BP81" s="15">
        <f t="shared" si="1"/>
        <v>20000</v>
      </c>
      <c r="BR81" s="4"/>
      <c r="BS81" s="4"/>
    </row>
    <row r="82" spans="2:71" ht="13.5" customHeight="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BK82" s="11" t="s">
        <v>235</v>
      </c>
      <c r="BL82" s="12" t="s">
        <v>236</v>
      </c>
      <c r="BM82" s="13" t="s">
        <v>31</v>
      </c>
      <c r="BN82" s="14">
        <v>100000</v>
      </c>
      <c r="BO82" s="14"/>
      <c r="BP82" s="15">
        <f t="shared" si="1"/>
        <v>100000</v>
      </c>
      <c r="BR82" s="4"/>
      <c r="BS82" s="4"/>
    </row>
    <row r="83" spans="2:71" ht="15.75">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BK83" s="11" t="s">
        <v>237</v>
      </c>
      <c r="BL83" s="12" t="s">
        <v>238</v>
      </c>
      <c r="BM83" s="13" t="s">
        <v>31</v>
      </c>
      <c r="BN83" s="14">
        <v>100000</v>
      </c>
      <c r="BO83" s="14"/>
      <c r="BP83" s="15">
        <f t="shared" si="1"/>
        <v>100000</v>
      </c>
      <c r="BR83" s="4"/>
      <c r="BS83" s="4"/>
    </row>
    <row r="84" spans="2:71" ht="15" customHeight="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BK84" s="11" t="s">
        <v>239</v>
      </c>
      <c r="BL84" s="12" t="s">
        <v>240</v>
      </c>
      <c r="BM84" s="13" t="s">
        <v>31</v>
      </c>
      <c r="BN84" s="14">
        <v>50000</v>
      </c>
      <c r="BO84" s="14"/>
      <c r="BP84" s="15">
        <f t="shared" si="1"/>
        <v>50000</v>
      </c>
      <c r="BR84" s="4"/>
      <c r="BS84" s="4"/>
    </row>
    <row r="85" spans="2:71" ht="15" customHeight="1">
      <c r="BK85" s="11" t="s">
        <v>241</v>
      </c>
      <c r="BL85" s="12" t="s">
        <v>242</v>
      </c>
      <c r="BM85" s="13" t="s">
        <v>31</v>
      </c>
      <c r="BN85" s="14">
        <v>150000</v>
      </c>
      <c r="BO85" s="14"/>
      <c r="BP85" s="15">
        <f t="shared" si="1"/>
        <v>150000</v>
      </c>
      <c r="BR85" s="4"/>
      <c r="BS85" s="4"/>
    </row>
    <row r="86" spans="2:71" ht="15" customHeight="1">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BK86" s="11" t="s">
        <v>243</v>
      </c>
      <c r="BL86" s="50" t="s">
        <v>244</v>
      </c>
      <c r="BM86" s="51" t="s">
        <v>31</v>
      </c>
      <c r="BN86" s="52">
        <v>200000</v>
      </c>
      <c r="BO86" s="14"/>
      <c r="BP86" s="15">
        <f t="shared" si="1"/>
        <v>200000</v>
      </c>
    </row>
    <row r="87" spans="2:71" ht="15" customHeight="1">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BK87" s="11" t="s">
        <v>245</v>
      </c>
      <c r="BL87" s="50" t="s">
        <v>246</v>
      </c>
      <c r="BM87" s="51" t="s">
        <v>247</v>
      </c>
      <c r="BN87" s="52">
        <v>750000</v>
      </c>
      <c r="BO87" s="14"/>
      <c r="BP87" s="15">
        <f t="shared" si="1"/>
        <v>750000</v>
      </c>
      <c r="BR87" s="4"/>
      <c r="BS87" s="4"/>
    </row>
    <row r="88" spans="2:71">
      <c r="BK88" s="11" t="s">
        <v>248</v>
      </c>
      <c r="BL88" s="12" t="s">
        <v>249</v>
      </c>
      <c r="BM88" s="13" t="s">
        <v>106</v>
      </c>
      <c r="BN88" s="14">
        <v>100000</v>
      </c>
      <c r="BO88" s="14"/>
      <c r="BP88" s="15">
        <f t="shared" si="1"/>
        <v>100000</v>
      </c>
      <c r="BR88" s="4"/>
      <c r="BS88" s="4"/>
    </row>
    <row r="89" spans="2:71">
      <c r="BK89" s="11" t="s">
        <v>250</v>
      </c>
      <c r="BL89" s="50" t="s">
        <v>251</v>
      </c>
      <c r="BM89" s="51" t="s">
        <v>140</v>
      </c>
      <c r="BN89" s="52">
        <v>100000</v>
      </c>
      <c r="BO89" s="52"/>
      <c r="BP89" s="15">
        <f t="shared" si="1"/>
        <v>100000</v>
      </c>
      <c r="BR89" s="4"/>
      <c r="BS89" s="4"/>
    </row>
    <row r="90" spans="2:71">
      <c r="BK90" s="11" t="s">
        <v>252</v>
      </c>
      <c r="BL90" s="12" t="s">
        <v>253</v>
      </c>
      <c r="BM90" s="13" t="s">
        <v>254</v>
      </c>
      <c r="BN90" s="14">
        <v>30000</v>
      </c>
      <c r="BO90" s="13"/>
      <c r="BP90" s="15">
        <f t="shared" si="1"/>
        <v>30000</v>
      </c>
      <c r="BR90" s="4"/>
      <c r="BS90" s="4"/>
    </row>
    <row r="91" spans="2:71">
      <c r="BK91" s="11" t="s">
        <v>255</v>
      </c>
      <c r="BL91" s="12" t="s">
        <v>256</v>
      </c>
      <c r="BM91" s="13" t="s">
        <v>190</v>
      </c>
      <c r="BN91" s="14">
        <v>30000</v>
      </c>
      <c r="BO91" s="13"/>
      <c r="BP91" s="15">
        <f t="shared" si="1"/>
        <v>30000</v>
      </c>
      <c r="BR91" s="4"/>
      <c r="BS91" s="4"/>
    </row>
    <row r="92" spans="2:71">
      <c r="BK92" s="11" t="s">
        <v>257</v>
      </c>
      <c r="BL92" s="12" t="s">
        <v>258</v>
      </c>
      <c r="BM92" s="13" t="s">
        <v>11</v>
      </c>
      <c r="BN92" s="14">
        <v>30000</v>
      </c>
      <c r="BO92" s="13"/>
      <c r="BP92" s="15">
        <f t="shared" si="1"/>
        <v>30000</v>
      </c>
      <c r="BR92" s="4"/>
      <c r="BS92" s="4"/>
    </row>
    <row r="93" spans="2:71" ht="12" customHeight="1">
      <c r="BK93" s="11" t="s">
        <v>259</v>
      </c>
      <c r="BL93" s="12" t="s">
        <v>260</v>
      </c>
      <c r="BM93" s="13" t="s">
        <v>86</v>
      </c>
      <c r="BN93" s="14">
        <v>30000</v>
      </c>
      <c r="BO93" s="13"/>
      <c r="BP93" s="15">
        <f t="shared" si="1"/>
        <v>30000</v>
      </c>
      <c r="BR93" s="4"/>
      <c r="BS93" s="4"/>
    </row>
    <row r="94" spans="2:71">
      <c r="BK94" s="11" t="s">
        <v>261</v>
      </c>
      <c r="BL94" s="12" t="s">
        <v>262</v>
      </c>
      <c r="BM94" s="13" t="s">
        <v>263</v>
      </c>
      <c r="BN94" s="14">
        <v>30000</v>
      </c>
      <c r="BO94" s="13"/>
      <c r="BP94" s="15">
        <f t="shared" si="1"/>
        <v>30000</v>
      </c>
      <c r="BR94" s="4"/>
      <c r="BS94" s="4"/>
    </row>
    <row r="95" spans="2:71">
      <c r="BK95" s="11" t="s">
        <v>264</v>
      </c>
      <c r="BL95" s="12" t="s">
        <v>265</v>
      </c>
      <c r="BM95" s="13" t="s">
        <v>51</v>
      </c>
      <c r="BN95" s="14">
        <v>30000</v>
      </c>
      <c r="BO95" s="13"/>
      <c r="BP95" s="15">
        <f t="shared" si="1"/>
        <v>30000</v>
      </c>
      <c r="BR95" s="4"/>
      <c r="BS95" s="4"/>
    </row>
    <row r="96" spans="2:71">
      <c r="BK96" s="11" t="s">
        <v>266</v>
      </c>
      <c r="BL96" s="12" t="s">
        <v>267</v>
      </c>
      <c r="BM96" s="13" t="s">
        <v>11</v>
      </c>
      <c r="BN96" s="14">
        <v>28000</v>
      </c>
      <c r="BO96" s="13"/>
      <c r="BP96" s="15">
        <f t="shared" si="1"/>
        <v>28000</v>
      </c>
      <c r="BR96" s="4"/>
      <c r="BS96" s="4"/>
    </row>
    <row r="97" spans="63:71">
      <c r="BK97" s="11" t="s">
        <v>268</v>
      </c>
      <c r="BL97" s="12" t="s">
        <v>269</v>
      </c>
      <c r="BM97" s="13" t="s">
        <v>254</v>
      </c>
      <c r="BN97" s="14">
        <v>0</v>
      </c>
      <c r="BO97" s="13"/>
      <c r="BP97" s="15">
        <f t="shared" si="1"/>
        <v>0</v>
      </c>
      <c r="BR97" s="4"/>
      <c r="BS97" s="4"/>
    </row>
    <row r="98" spans="63:71">
      <c r="BK98" s="11" t="s">
        <v>270</v>
      </c>
      <c r="BL98" s="50" t="s">
        <v>271</v>
      </c>
      <c r="BM98" s="51" t="s">
        <v>254</v>
      </c>
      <c r="BN98" s="52">
        <v>0</v>
      </c>
      <c r="BO98" s="52"/>
      <c r="BP98" s="15">
        <f t="shared" si="1"/>
        <v>0</v>
      </c>
      <c r="BR98" s="4"/>
      <c r="BS98" s="4"/>
    </row>
    <row r="99" spans="63:71">
      <c r="BK99" s="11" t="s">
        <v>272</v>
      </c>
      <c r="BL99" s="50" t="s">
        <v>273</v>
      </c>
      <c r="BM99" s="51" t="s">
        <v>11</v>
      </c>
      <c r="BN99" s="52">
        <v>20000</v>
      </c>
      <c r="BO99" s="52"/>
      <c r="BP99" s="15">
        <f t="shared" si="1"/>
        <v>20000</v>
      </c>
      <c r="BR99" s="4"/>
      <c r="BS99" s="4"/>
    </row>
    <row r="100" spans="63:71">
      <c r="BK100" s="11" t="s">
        <v>274</v>
      </c>
      <c r="BL100" s="12" t="s">
        <v>275</v>
      </c>
      <c r="BM100" s="13" t="s">
        <v>254</v>
      </c>
      <c r="BN100" s="14">
        <v>20000</v>
      </c>
      <c r="BO100" s="52"/>
      <c r="BP100" s="15">
        <f t="shared" si="1"/>
        <v>20000</v>
      </c>
      <c r="BR100" s="4"/>
      <c r="BS100" s="4"/>
    </row>
    <row r="101" spans="63:71">
      <c r="BK101" s="11" t="s">
        <v>276</v>
      </c>
      <c r="BL101" s="12" t="s">
        <v>277</v>
      </c>
      <c r="BM101" s="13" t="s">
        <v>11</v>
      </c>
      <c r="BN101" s="14">
        <v>20000</v>
      </c>
      <c r="BO101" s="52"/>
      <c r="BP101" s="15">
        <f t="shared" si="1"/>
        <v>20000</v>
      </c>
      <c r="BR101" s="4"/>
      <c r="BS101" s="4"/>
    </row>
    <row r="102" spans="63:71">
      <c r="BK102" s="11" t="s">
        <v>278</v>
      </c>
      <c r="BL102" s="12" t="s">
        <v>279</v>
      </c>
      <c r="BM102" s="13" t="s">
        <v>254</v>
      </c>
      <c r="BN102" s="14">
        <v>0</v>
      </c>
      <c r="BO102" s="52"/>
      <c r="BP102" s="15">
        <f t="shared" si="1"/>
        <v>0</v>
      </c>
      <c r="BR102" s="4"/>
      <c r="BS102" s="4"/>
    </row>
    <row r="103" spans="63:71">
      <c r="BK103" s="11" t="s">
        <v>280</v>
      </c>
      <c r="BL103" s="12" t="s">
        <v>281</v>
      </c>
      <c r="BM103" s="13" t="s">
        <v>254</v>
      </c>
      <c r="BN103" s="14">
        <v>0</v>
      </c>
      <c r="BO103" s="52"/>
      <c r="BP103" s="15">
        <f t="shared" si="1"/>
        <v>0</v>
      </c>
      <c r="BR103" s="4"/>
      <c r="BS103" s="4"/>
    </row>
    <row r="104" spans="63:71">
      <c r="BK104" s="11" t="s">
        <v>282</v>
      </c>
      <c r="BL104" s="12" t="s">
        <v>283</v>
      </c>
      <c r="BM104" s="13" t="s">
        <v>11</v>
      </c>
      <c r="BN104" s="14">
        <v>0</v>
      </c>
      <c r="BO104" s="52"/>
      <c r="BP104" s="15">
        <f t="shared" si="1"/>
        <v>0</v>
      </c>
      <c r="BR104" s="4"/>
      <c r="BS104" s="4"/>
    </row>
    <row r="105" spans="63:71">
      <c r="BK105" s="11" t="s">
        <v>284</v>
      </c>
      <c r="BL105" s="12" t="s">
        <v>285</v>
      </c>
      <c r="BM105" s="13" t="s">
        <v>190</v>
      </c>
      <c r="BN105" s="14">
        <v>0</v>
      </c>
      <c r="BO105" s="52"/>
      <c r="BP105" s="15">
        <f t="shared" si="1"/>
        <v>0</v>
      </c>
      <c r="BR105" s="4"/>
      <c r="BS105" s="4"/>
    </row>
    <row r="106" spans="63:71">
      <c r="BK106" s="11" t="s">
        <v>286</v>
      </c>
      <c r="BL106" s="12" t="s">
        <v>287</v>
      </c>
      <c r="BM106" s="13" t="s">
        <v>190</v>
      </c>
      <c r="BN106" s="14">
        <v>0</v>
      </c>
      <c r="BO106" s="52"/>
      <c r="BP106" s="15">
        <f t="shared" si="1"/>
        <v>0</v>
      </c>
      <c r="BR106" s="4"/>
      <c r="BS106" s="4"/>
    </row>
    <row r="107" spans="63:71">
      <c r="BK107" s="11" t="s">
        <v>288</v>
      </c>
      <c r="BL107" s="12" t="s">
        <v>289</v>
      </c>
      <c r="BM107" s="13" t="s">
        <v>190</v>
      </c>
      <c r="BN107" s="14">
        <v>0</v>
      </c>
      <c r="BO107" s="14"/>
      <c r="BP107" s="15">
        <f t="shared" si="1"/>
        <v>0</v>
      </c>
      <c r="BR107" s="4"/>
      <c r="BS107" s="4"/>
    </row>
    <row r="108" spans="63:71">
      <c r="BK108" s="11" t="s">
        <v>290</v>
      </c>
      <c r="BL108" s="12" t="s">
        <v>291</v>
      </c>
      <c r="BM108" s="13" t="s">
        <v>11</v>
      </c>
      <c r="BN108" s="14">
        <v>0</v>
      </c>
      <c r="BO108" s="13"/>
      <c r="BP108" s="15">
        <f t="shared" si="1"/>
        <v>0</v>
      </c>
      <c r="BR108" s="4"/>
      <c r="BS108" s="4"/>
    </row>
    <row r="109" spans="63:71">
      <c r="BK109" s="11" t="s">
        <v>292</v>
      </c>
      <c r="BL109" s="12" t="s">
        <v>293</v>
      </c>
      <c r="BM109" s="13" t="s">
        <v>294</v>
      </c>
      <c r="BN109" s="14">
        <v>150000</v>
      </c>
      <c r="BO109" s="13"/>
      <c r="BP109" s="15">
        <f t="shared" si="1"/>
        <v>150000</v>
      </c>
      <c r="BR109" s="4"/>
      <c r="BS109" s="4"/>
    </row>
    <row r="110" spans="63:71">
      <c r="BK110" s="11" t="s">
        <v>295</v>
      </c>
      <c r="BL110" s="12" t="s">
        <v>296</v>
      </c>
      <c r="BM110" s="13" t="s">
        <v>86</v>
      </c>
      <c r="BN110" s="14">
        <v>50000</v>
      </c>
      <c r="BO110" s="13"/>
      <c r="BP110" s="15">
        <f t="shared" si="1"/>
        <v>50000</v>
      </c>
      <c r="BR110" s="4"/>
      <c r="BS110" s="4"/>
    </row>
    <row r="111" spans="63:71">
      <c r="BK111" s="11" t="s">
        <v>297</v>
      </c>
      <c r="BL111" s="12" t="s">
        <v>298</v>
      </c>
      <c r="BM111" s="13" t="s">
        <v>140</v>
      </c>
      <c r="BN111" s="14">
        <v>1800000</v>
      </c>
      <c r="BO111" s="13"/>
      <c r="BP111" s="15">
        <f t="shared" ref="BP111:BP158" si="2">BN111-BO111</f>
        <v>1800000</v>
      </c>
      <c r="BR111" s="4"/>
      <c r="BS111" s="4"/>
    </row>
    <row r="112" spans="63:71">
      <c r="BK112" s="11" t="s">
        <v>299</v>
      </c>
      <c r="BL112" s="12" t="s">
        <v>300</v>
      </c>
      <c r="BM112" s="13" t="s">
        <v>301</v>
      </c>
      <c r="BN112" s="14">
        <v>1440000</v>
      </c>
      <c r="BO112" s="13"/>
      <c r="BP112" s="15">
        <f t="shared" si="2"/>
        <v>1440000</v>
      </c>
      <c r="BR112" s="4"/>
      <c r="BS112" s="4"/>
    </row>
    <row r="113" spans="63:71">
      <c r="BK113" s="11" t="s">
        <v>302</v>
      </c>
      <c r="BL113" s="12" t="s">
        <v>303</v>
      </c>
      <c r="BM113" s="13" t="s">
        <v>301</v>
      </c>
      <c r="BN113" s="14">
        <v>25000</v>
      </c>
      <c r="BO113" s="13"/>
      <c r="BP113" s="15">
        <f t="shared" si="2"/>
        <v>25000</v>
      </c>
      <c r="BR113" s="4"/>
      <c r="BS113" s="4"/>
    </row>
    <row r="114" spans="63:71">
      <c r="BK114" s="11" t="s">
        <v>304</v>
      </c>
      <c r="BL114" s="12" t="s">
        <v>305</v>
      </c>
      <c r="BM114" s="13" t="s">
        <v>301</v>
      </c>
      <c r="BN114" s="14">
        <v>36000</v>
      </c>
      <c r="BO114" s="13"/>
      <c r="BP114" s="15">
        <f t="shared" si="2"/>
        <v>36000</v>
      </c>
      <c r="BR114" s="4"/>
      <c r="BS114" s="4"/>
    </row>
    <row r="115" spans="63:71">
      <c r="BK115" s="11" t="s">
        <v>306</v>
      </c>
      <c r="BL115" s="12" t="s">
        <v>307</v>
      </c>
      <c r="BM115" s="13" t="s">
        <v>140</v>
      </c>
      <c r="BN115" s="14">
        <v>60000</v>
      </c>
      <c r="BO115" s="13"/>
      <c r="BP115" s="15">
        <f t="shared" si="2"/>
        <v>60000</v>
      </c>
      <c r="BR115" s="4"/>
      <c r="BS115" s="4"/>
    </row>
    <row r="116" spans="63:71">
      <c r="BK116" s="11" t="s">
        <v>308</v>
      </c>
      <c r="BL116" s="12" t="s">
        <v>309</v>
      </c>
      <c r="BM116" s="13" t="s">
        <v>140</v>
      </c>
      <c r="BN116" s="14">
        <v>150000</v>
      </c>
      <c r="BO116" s="13"/>
      <c r="BP116" s="15">
        <f t="shared" si="2"/>
        <v>150000</v>
      </c>
      <c r="BR116" s="4"/>
      <c r="BS116" s="4"/>
    </row>
    <row r="117" spans="63:71">
      <c r="BK117" s="11" t="s">
        <v>310</v>
      </c>
      <c r="BL117" s="12" t="s">
        <v>311</v>
      </c>
      <c r="BM117" s="13" t="s">
        <v>140</v>
      </c>
      <c r="BN117" s="14">
        <v>1000000</v>
      </c>
      <c r="BO117" s="13"/>
      <c r="BP117" s="15">
        <f t="shared" si="2"/>
        <v>1000000</v>
      </c>
      <c r="BR117" s="4"/>
      <c r="BS117" s="4"/>
    </row>
    <row r="118" spans="63:71">
      <c r="BK118" s="11" t="s">
        <v>312</v>
      </c>
      <c r="BL118" s="12" t="s">
        <v>313</v>
      </c>
      <c r="BM118" s="13" t="s">
        <v>140</v>
      </c>
      <c r="BN118" s="14">
        <v>100000</v>
      </c>
      <c r="BO118" s="13"/>
      <c r="BP118" s="15">
        <f t="shared" si="2"/>
        <v>100000</v>
      </c>
      <c r="BR118" s="4"/>
      <c r="BS118" s="4"/>
    </row>
    <row r="119" spans="63:71">
      <c r="BK119" s="11" t="s">
        <v>314</v>
      </c>
      <c r="BL119" s="12" t="s">
        <v>315</v>
      </c>
      <c r="BM119" s="13" t="s">
        <v>140</v>
      </c>
      <c r="BN119" s="14">
        <v>96000</v>
      </c>
      <c r="BO119" s="13"/>
      <c r="BP119" s="15">
        <f t="shared" si="2"/>
        <v>96000</v>
      </c>
      <c r="BR119" s="4"/>
      <c r="BS119" s="4"/>
    </row>
    <row r="120" spans="63:71">
      <c r="BK120" s="11" t="s">
        <v>316</v>
      </c>
      <c r="BL120" s="12" t="s">
        <v>317</v>
      </c>
      <c r="BM120" s="13" t="s">
        <v>140</v>
      </c>
      <c r="BN120" s="14">
        <v>50000</v>
      </c>
      <c r="BO120" s="13"/>
      <c r="BP120" s="15">
        <f t="shared" si="2"/>
        <v>50000</v>
      </c>
      <c r="BR120" s="4"/>
      <c r="BS120" s="4"/>
    </row>
    <row r="121" spans="63:71">
      <c r="BK121" s="11" t="s">
        <v>318</v>
      </c>
      <c r="BL121" s="12" t="s">
        <v>319</v>
      </c>
      <c r="BM121" s="13" t="s">
        <v>207</v>
      </c>
      <c r="BN121" s="14">
        <v>800000</v>
      </c>
      <c r="BO121" s="13"/>
      <c r="BP121" s="15">
        <f t="shared" si="2"/>
        <v>800000</v>
      </c>
      <c r="BR121" s="4"/>
      <c r="BS121" s="4"/>
    </row>
    <row r="122" spans="63:71">
      <c r="BK122" s="11" t="s">
        <v>320</v>
      </c>
      <c r="BL122" s="12" t="s">
        <v>321</v>
      </c>
      <c r="BM122" s="13" t="s">
        <v>207</v>
      </c>
      <c r="BN122" s="14">
        <v>1000000</v>
      </c>
      <c r="BO122" s="13"/>
      <c r="BP122" s="15">
        <f t="shared" si="2"/>
        <v>1000000</v>
      </c>
      <c r="BR122" s="4"/>
      <c r="BS122" s="4"/>
    </row>
    <row r="123" spans="63:71">
      <c r="BK123" s="11" t="s">
        <v>322</v>
      </c>
      <c r="BL123" s="12" t="s">
        <v>323</v>
      </c>
      <c r="BM123" s="13" t="s">
        <v>207</v>
      </c>
      <c r="BN123" s="14">
        <v>200000</v>
      </c>
      <c r="BO123" s="13"/>
      <c r="BP123" s="15">
        <f t="shared" si="2"/>
        <v>200000</v>
      </c>
    </row>
    <row r="124" spans="63:71">
      <c r="BK124" s="11" t="s">
        <v>324</v>
      </c>
      <c r="BL124" s="12" t="s">
        <v>325</v>
      </c>
      <c r="BM124" s="13" t="s">
        <v>207</v>
      </c>
      <c r="BN124" s="14">
        <v>150000</v>
      </c>
      <c r="BO124" s="13"/>
      <c r="BP124" s="15">
        <f t="shared" si="2"/>
        <v>150000</v>
      </c>
    </row>
    <row r="125" spans="63:71">
      <c r="BK125" s="11" t="s">
        <v>326</v>
      </c>
      <c r="BL125" s="12" t="s">
        <v>327</v>
      </c>
      <c r="BM125" s="13" t="s">
        <v>328</v>
      </c>
      <c r="BN125" s="14">
        <v>150000</v>
      </c>
      <c r="BO125" s="14"/>
      <c r="BP125" s="15">
        <f t="shared" si="2"/>
        <v>150000</v>
      </c>
    </row>
    <row r="126" spans="63:71">
      <c r="BK126" s="11" t="s">
        <v>329</v>
      </c>
      <c r="BL126" s="12" t="s">
        <v>330</v>
      </c>
      <c r="BM126" s="13" t="s">
        <v>140</v>
      </c>
      <c r="BN126" s="14">
        <v>275000</v>
      </c>
      <c r="BO126" s="13"/>
      <c r="BP126" s="15">
        <f t="shared" si="2"/>
        <v>275000</v>
      </c>
    </row>
    <row r="127" spans="63:71">
      <c r="BK127" s="11" t="s">
        <v>331</v>
      </c>
      <c r="BL127" s="12" t="s">
        <v>332</v>
      </c>
      <c r="BM127" s="13" t="s">
        <v>301</v>
      </c>
      <c r="BN127" s="14">
        <v>275000</v>
      </c>
      <c r="BO127" s="13"/>
      <c r="BP127" s="15">
        <f t="shared" si="2"/>
        <v>275000</v>
      </c>
    </row>
    <row r="128" spans="63:71">
      <c r="BK128" s="11" t="s">
        <v>333</v>
      </c>
      <c r="BL128" s="12" t="s">
        <v>334</v>
      </c>
      <c r="BM128" s="13" t="s">
        <v>301</v>
      </c>
      <c r="BN128" s="14">
        <v>50000</v>
      </c>
      <c r="BO128" s="13"/>
      <c r="BP128" s="15">
        <f t="shared" si="2"/>
        <v>50000</v>
      </c>
    </row>
    <row r="129" spans="63:68">
      <c r="BK129" s="11" t="s">
        <v>335</v>
      </c>
      <c r="BL129" s="12" t="s">
        <v>336</v>
      </c>
      <c r="BM129" s="13" t="s">
        <v>301</v>
      </c>
      <c r="BN129" s="14">
        <v>300000</v>
      </c>
      <c r="BO129" s="13"/>
      <c r="BP129" s="15">
        <f t="shared" si="2"/>
        <v>300000</v>
      </c>
    </row>
    <row r="130" spans="63:68">
      <c r="BK130" s="11" t="s">
        <v>337</v>
      </c>
      <c r="BL130" s="12" t="s">
        <v>338</v>
      </c>
      <c r="BM130" s="13" t="s">
        <v>301</v>
      </c>
      <c r="BN130" s="14">
        <v>900000</v>
      </c>
      <c r="BO130" s="13"/>
      <c r="BP130" s="15">
        <f t="shared" si="2"/>
        <v>900000</v>
      </c>
    </row>
    <row r="131" spans="63:68">
      <c r="BK131" s="11" t="s">
        <v>339</v>
      </c>
      <c r="BL131" s="12" t="s">
        <v>340</v>
      </c>
      <c r="BM131" s="13" t="s">
        <v>301</v>
      </c>
      <c r="BN131" s="14">
        <v>175000</v>
      </c>
      <c r="BO131" s="13"/>
      <c r="BP131" s="15">
        <f t="shared" si="2"/>
        <v>175000</v>
      </c>
    </row>
    <row r="132" spans="63:68">
      <c r="BK132" s="11" t="s">
        <v>341</v>
      </c>
      <c r="BL132" s="12" t="s">
        <v>342</v>
      </c>
      <c r="BM132" s="13" t="s">
        <v>301</v>
      </c>
      <c r="BN132" s="14">
        <v>500000</v>
      </c>
      <c r="BO132" s="13"/>
      <c r="BP132" s="15">
        <f t="shared" si="2"/>
        <v>500000</v>
      </c>
    </row>
    <row r="133" spans="63:68">
      <c r="BK133" s="11" t="s">
        <v>343</v>
      </c>
      <c r="BL133" s="12" t="s">
        <v>344</v>
      </c>
      <c r="BM133" s="13" t="s">
        <v>11</v>
      </c>
      <c r="BN133" s="14">
        <v>50000</v>
      </c>
      <c r="BO133" s="13"/>
      <c r="BP133" s="15">
        <f t="shared" si="2"/>
        <v>50000</v>
      </c>
    </row>
    <row r="134" spans="63:68">
      <c r="BK134" s="11" t="s">
        <v>345</v>
      </c>
      <c r="BL134" s="12" t="s">
        <v>346</v>
      </c>
      <c r="BM134" s="13" t="s">
        <v>86</v>
      </c>
      <c r="BN134" s="14">
        <v>0</v>
      </c>
      <c r="BO134" s="13"/>
      <c r="BP134" s="15">
        <f t="shared" si="2"/>
        <v>0</v>
      </c>
    </row>
    <row r="135" spans="63:68">
      <c r="BK135" s="11" t="s">
        <v>347</v>
      </c>
      <c r="BL135" s="12" t="s">
        <v>348</v>
      </c>
      <c r="BM135" s="13" t="s">
        <v>11</v>
      </c>
      <c r="BN135" s="14">
        <v>50000</v>
      </c>
      <c r="BO135" s="13"/>
      <c r="BP135" s="15">
        <f t="shared" si="2"/>
        <v>50000</v>
      </c>
    </row>
    <row r="136" spans="63:68">
      <c r="BK136" s="11" t="s">
        <v>349</v>
      </c>
      <c r="BL136" s="12" t="s">
        <v>350</v>
      </c>
      <c r="BM136" s="13" t="s">
        <v>11</v>
      </c>
      <c r="BN136" s="14">
        <v>100000</v>
      </c>
      <c r="BO136" s="13"/>
      <c r="BP136" s="15">
        <f t="shared" si="2"/>
        <v>100000</v>
      </c>
    </row>
    <row r="137" spans="63:68">
      <c r="BK137" s="11" t="s">
        <v>351</v>
      </c>
      <c r="BL137" s="12" t="s">
        <v>352</v>
      </c>
      <c r="BM137" s="13" t="s">
        <v>86</v>
      </c>
      <c r="BN137" s="14">
        <v>120000</v>
      </c>
      <c r="BO137" s="13"/>
      <c r="BP137" s="15">
        <f t="shared" si="2"/>
        <v>120000</v>
      </c>
    </row>
    <row r="138" spans="63:68">
      <c r="BK138" s="11" t="s">
        <v>353</v>
      </c>
      <c r="BL138" s="12" t="s">
        <v>354</v>
      </c>
      <c r="BM138" s="13" t="s">
        <v>86</v>
      </c>
      <c r="BN138" s="14">
        <v>0</v>
      </c>
      <c r="BO138" s="13"/>
      <c r="BP138" s="15">
        <f t="shared" si="2"/>
        <v>0</v>
      </c>
    </row>
    <row r="139" spans="63:68">
      <c r="BK139" s="11" t="s">
        <v>355</v>
      </c>
      <c r="BL139" s="12" t="s">
        <v>356</v>
      </c>
      <c r="BM139" s="13" t="s">
        <v>11</v>
      </c>
      <c r="BN139" s="14">
        <v>300000</v>
      </c>
      <c r="BO139" s="13"/>
      <c r="BP139" s="15">
        <f t="shared" si="2"/>
        <v>300000</v>
      </c>
    </row>
    <row r="140" spans="63:68">
      <c r="BK140" s="11" t="s">
        <v>357</v>
      </c>
      <c r="BL140" s="12" t="s">
        <v>358</v>
      </c>
      <c r="BM140" s="13" t="s">
        <v>64</v>
      </c>
      <c r="BN140" s="14">
        <v>100000</v>
      </c>
      <c r="BO140" s="13"/>
      <c r="BP140" s="15">
        <f t="shared" si="2"/>
        <v>100000</v>
      </c>
    </row>
    <row r="141" spans="63:68">
      <c r="BK141" s="11" t="s">
        <v>359</v>
      </c>
      <c r="BL141" s="12" t="s">
        <v>360</v>
      </c>
      <c r="BM141" s="13" t="s">
        <v>361</v>
      </c>
      <c r="BN141" s="14">
        <v>20000000</v>
      </c>
      <c r="BO141" s="13"/>
      <c r="BP141" s="15">
        <f t="shared" si="2"/>
        <v>20000000</v>
      </c>
    </row>
    <row r="142" spans="63:68">
      <c r="BK142" s="11" t="s">
        <v>362</v>
      </c>
      <c r="BL142" s="12" t="s">
        <v>363</v>
      </c>
      <c r="BM142" s="13" t="s">
        <v>361</v>
      </c>
      <c r="BN142" s="14">
        <v>1500000</v>
      </c>
      <c r="BO142" s="13"/>
      <c r="BP142" s="15">
        <f t="shared" si="2"/>
        <v>1500000</v>
      </c>
    </row>
    <row r="143" spans="63:68">
      <c r="BK143" s="11" t="s">
        <v>364</v>
      </c>
      <c r="BL143" s="12" t="s">
        <v>365</v>
      </c>
      <c r="BM143" s="13" t="s">
        <v>361</v>
      </c>
      <c r="BN143" s="14">
        <v>600000</v>
      </c>
      <c r="BO143" s="13"/>
      <c r="BP143" s="15">
        <f t="shared" si="2"/>
        <v>600000</v>
      </c>
    </row>
    <row r="144" spans="63:68">
      <c r="BK144" s="26" t="s">
        <v>366</v>
      </c>
      <c r="BL144" s="27" t="s">
        <v>367</v>
      </c>
      <c r="BM144" s="28" t="s">
        <v>368</v>
      </c>
      <c r="BN144" s="29">
        <v>10000000</v>
      </c>
      <c r="BO144" s="28"/>
      <c r="BP144" s="30">
        <f t="shared" si="2"/>
        <v>10000000</v>
      </c>
    </row>
    <row r="145" spans="63:68">
      <c r="BK145" s="6" t="s">
        <v>369</v>
      </c>
      <c r="BL145" s="7" t="s">
        <v>370</v>
      </c>
      <c r="BM145" s="8" t="s">
        <v>371</v>
      </c>
      <c r="BN145" s="9">
        <v>20000000</v>
      </c>
      <c r="BO145" s="8"/>
      <c r="BP145" s="10">
        <f t="shared" si="2"/>
        <v>20000000</v>
      </c>
    </row>
    <row r="146" spans="63:68">
      <c r="BK146" s="11" t="s">
        <v>372</v>
      </c>
      <c r="BL146" s="12" t="s">
        <v>373</v>
      </c>
      <c r="BM146" s="13" t="s">
        <v>374</v>
      </c>
      <c r="BN146" s="14">
        <v>13047361</v>
      </c>
      <c r="BO146" s="14"/>
      <c r="BP146" s="15">
        <f t="shared" si="2"/>
        <v>13047361</v>
      </c>
    </row>
    <row r="147" spans="63:68">
      <c r="BK147" s="11" t="s">
        <v>375</v>
      </c>
      <c r="BL147" s="12" t="s">
        <v>376</v>
      </c>
      <c r="BM147" s="13" t="s">
        <v>374</v>
      </c>
      <c r="BN147" s="14">
        <v>22344649.640000001</v>
      </c>
      <c r="BO147" s="52"/>
      <c r="BP147" s="15">
        <f t="shared" si="2"/>
        <v>22344649.640000001</v>
      </c>
    </row>
    <row r="148" spans="63:68">
      <c r="BK148" s="11" t="s">
        <v>377</v>
      </c>
      <c r="BL148" s="12" t="s">
        <v>378</v>
      </c>
      <c r="BM148" s="13" t="s">
        <v>374</v>
      </c>
      <c r="BN148" s="14">
        <v>2000000</v>
      </c>
      <c r="BO148" s="52"/>
      <c r="BP148" s="15">
        <f t="shared" si="2"/>
        <v>2000000</v>
      </c>
    </row>
    <row r="149" spans="63:68">
      <c r="BK149" s="11" t="s">
        <v>379</v>
      </c>
      <c r="BL149" s="12" t="s">
        <v>380</v>
      </c>
      <c r="BM149" s="13" t="s">
        <v>374</v>
      </c>
      <c r="BN149" s="14">
        <v>1000000</v>
      </c>
      <c r="BO149" s="52"/>
      <c r="BP149" s="15">
        <f t="shared" si="2"/>
        <v>1000000</v>
      </c>
    </row>
    <row r="150" spans="63:68">
      <c r="BK150" s="11" t="s">
        <v>381</v>
      </c>
      <c r="BL150" s="12" t="s">
        <v>382</v>
      </c>
      <c r="BM150" s="13" t="s">
        <v>64</v>
      </c>
      <c r="BN150" s="14">
        <v>1000000</v>
      </c>
      <c r="BO150" s="52"/>
      <c r="BP150" s="15">
        <f t="shared" si="2"/>
        <v>1000000</v>
      </c>
    </row>
    <row r="151" spans="63:68">
      <c r="BK151" s="11" t="s">
        <v>383</v>
      </c>
      <c r="BL151" s="12" t="s">
        <v>384</v>
      </c>
      <c r="BM151" s="13" t="s">
        <v>64</v>
      </c>
      <c r="BN151" s="14">
        <v>750000</v>
      </c>
      <c r="BO151" s="52"/>
      <c r="BP151" s="15">
        <f t="shared" si="2"/>
        <v>750000</v>
      </c>
    </row>
    <row r="152" spans="63:68">
      <c r="BK152" s="11" t="s">
        <v>385</v>
      </c>
      <c r="BL152" s="12" t="s">
        <v>386</v>
      </c>
      <c r="BM152" s="13" t="s">
        <v>64</v>
      </c>
      <c r="BN152" s="14">
        <v>500000</v>
      </c>
      <c r="BO152" s="14"/>
      <c r="BP152" s="15">
        <f t="shared" si="2"/>
        <v>500000</v>
      </c>
    </row>
    <row r="153" spans="63:68">
      <c r="BK153" s="11" t="s">
        <v>387</v>
      </c>
      <c r="BL153" s="12" t="s">
        <v>388</v>
      </c>
      <c r="BM153" s="13" t="s">
        <v>64</v>
      </c>
      <c r="BN153" s="14">
        <v>500000</v>
      </c>
      <c r="BO153" s="13"/>
      <c r="BP153" s="15">
        <f t="shared" si="2"/>
        <v>500000</v>
      </c>
    </row>
    <row r="154" spans="63:68">
      <c r="BK154" s="11" t="s">
        <v>389</v>
      </c>
      <c r="BL154" s="12" t="s">
        <v>390</v>
      </c>
      <c r="BM154" s="13" t="s">
        <v>64</v>
      </c>
      <c r="BN154" s="14">
        <v>0</v>
      </c>
      <c r="BO154" s="13"/>
      <c r="BP154" s="15">
        <f t="shared" si="2"/>
        <v>0</v>
      </c>
    </row>
    <row r="155" spans="63:68">
      <c r="BK155" s="11" t="s">
        <v>391</v>
      </c>
      <c r="BL155" s="12" t="s">
        <v>392</v>
      </c>
      <c r="BM155" s="13" t="s">
        <v>64</v>
      </c>
      <c r="BN155" s="14">
        <v>2500000</v>
      </c>
      <c r="BO155" s="13"/>
      <c r="BP155" s="15">
        <f t="shared" si="2"/>
        <v>2500000</v>
      </c>
    </row>
    <row r="156" spans="63:68">
      <c r="BK156" s="11" t="s">
        <v>393</v>
      </c>
      <c r="BL156" s="12" t="s">
        <v>394</v>
      </c>
      <c r="BM156" s="13" t="s">
        <v>64</v>
      </c>
      <c r="BN156" s="14">
        <v>2500000</v>
      </c>
      <c r="BO156" s="13"/>
      <c r="BP156" s="15">
        <f t="shared" si="2"/>
        <v>2500000</v>
      </c>
    </row>
    <row r="157" spans="63:68">
      <c r="BK157" s="11" t="s">
        <v>395</v>
      </c>
      <c r="BL157" s="12" t="s">
        <v>396</v>
      </c>
      <c r="BM157" s="13" t="s">
        <v>11</v>
      </c>
      <c r="BN157" s="14">
        <v>1000000</v>
      </c>
      <c r="BO157" s="13"/>
      <c r="BP157" s="15">
        <f t="shared" si="2"/>
        <v>1000000</v>
      </c>
    </row>
    <row r="158" spans="63:68">
      <c r="BK158" s="53"/>
      <c r="BL158" s="54" t="s">
        <v>397</v>
      </c>
      <c r="BM158" s="55"/>
      <c r="BN158" s="56">
        <v>14000000</v>
      </c>
      <c r="BO158" s="55"/>
      <c r="BP158" s="57">
        <f t="shared" si="2"/>
        <v>14000000</v>
      </c>
    </row>
    <row r="159" spans="63:68">
      <c r="BN159" s="4">
        <f>SUM(BN3:BN158)</f>
        <v>318210968</v>
      </c>
      <c r="BP159" s="4">
        <f>SUM(BP3:BP158)</f>
        <v>318210968</v>
      </c>
    </row>
    <row r="160" spans="63:68">
      <c r="BK160" s="1"/>
      <c r="BN160" s="1"/>
    </row>
    <row r="161" spans="63:68">
      <c r="BK161" s="1"/>
      <c r="BN161" s="1"/>
    </row>
    <row r="162" spans="63:68">
      <c r="BK162" s="1"/>
      <c r="BN162" s="1"/>
    </row>
    <row r="163" spans="63:68">
      <c r="BK163" s="1"/>
      <c r="BN163" s="1"/>
    </row>
    <row r="164" spans="63:68">
      <c r="BK164" s="1"/>
      <c r="BN164" s="1"/>
    </row>
    <row r="165" spans="63:68">
      <c r="BK165" s="1"/>
      <c r="BN165" s="1"/>
    </row>
    <row r="166" spans="63:68">
      <c r="BO166" s="4"/>
      <c r="BP166" s="4"/>
    </row>
    <row r="167" spans="63:68">
      <c r="BP167" s="58"/>
    </row>
    <row r="168" spans="63:68">
      <c r="BP168" s="58"/>
    </row>
    <row r="169" spans="63:68">
      <c r="BP169" s="58"/>
    </row>
    <row r="170" spans="63:68">
      <c r="BP170" s="58"/>
    </row>
    <row r="171" spans="63:68">
      <c r="BP171" s="58"/>
    </row>
    <row r="172" spans="63:68">
      <c r="BP172" s="58"/>
    </row>
    <row r="173" spans="63:68">
      <c r="BP173" s="58"/>
    </row>
    <row r="174" spans="63:68">
      <c r="BP174" s="58"/>
    </row>
    <row r="175" spans="63:68">
      <c r="BP175" s="58"/>
    </row>
    <row r="176" spans="63:68">
      <c r="BP176" s="58"/>
    </row>
    <row r="177" spans="67:68">
      <c r="BO177" s="4"/>
      <c r="BP177" s="4"/>
    </row>
  </sheetData>
  <autoFilter ref="BK1:BP133"/>
  <mergeCells count="114">
    <mergeCell ref="B1:AU1"/>
    <mergeCell ref="BK1:BK2"/>
    <mergeCell ref="BL1:BL2"/>
    <mergeCell ref="BM1:BM2"/>
    <mergeCell ref="BN1:BN2"/>
    <mergeCell ref="BO1:BO2"/>
    <mergeCell ref="BP1:BP2"/>
    <mergeCell ref="B2:AU2"/>
    <mergeCell ref="B3:AU3"/>
    <mergeCell ref="B5:H5"/>
    <mergeCell ref="I5:AA5"/>
    <mergeCell ref="AJ5:AU5"/>
    <mergeCell ref="B6:H6"/>
    <mergeCell ref="B8:AU8"/>
    <mergeCell ref="B10:H10"/>
    <mergeCell ref="I10:AU10"/>
    <mergeCell ref="E11:Y11"/>
    <mergeCell ref="Z11:AC11"/>
    <mergeCell ref="AD11:AH11"/>
    <mergeCell ref="AI11:AU11"/>
    <mergeCell ref="B12:D12"/>
    <mergeCell ref="E12:Y12"/>
    <mergeCell ref="Z12:AC12"/>
    <mergeCell ref="AD12:AH12"/>
    <mergeCell ref="AI12:AU12"/>
    <mergeCell ref="B13:D13"/>
    <mergeCell ref="E13:Y13"/>
    <mergeCell ref="Z13:AC13"/>
    <mergeCell ref="AD13:AH13"/>
    <mergeCell ref="AI13:AU13"/>
    <mergeCell ref="B14:D14"/>
    <mergeCell ref="E14:Y14"/>
    <mergeCell ref="Z14:AC14"/>
    <mergeCell ref="AD14:AH14"/>
    <mergeCell ref="AI14:AU14"/>
    <mergeCell ref="B15:D15"/>
    <mergeCell ref="E15:Y15"/>
    <mergeCell ref="Z15:AC15"/>
    <mergeCell ref="AD15:AH15"/>
    <mergeCell ref="AI15:AU15"/>
    <mergeCell ref="B16:D16"/>
    <mergeCell ref="E16:Y16"/>
    <mergeCell ref="Z16:AC16"/>
    <mergeCell ref="AD16:AH16"/>
    <mergeCell ref="AI16:AU16"/>
    <mergeCell ref="B17:D17"/>
    <mergeCell ref="E17:Y17"/>
    <mergeCell ref="Z17:AC17"/>
    <mergeCell ref="AD17:AH17"/>
    <mergeCell ref="AI17:AU17"/>
    <mergeCell ref="B18:D18"/>
    <mergeCell ref="E18:Y18"/>
    <mergeCell ref="Z18:AC18"/>
    <mergeCell ref="AD18:AH18"/>
    <mergeCell ref="AI18:AU18"/>
    <mergeCell ref="B19:D19"/>
    <mergeCell ref="E19:Y19"/>
    <mergeCell ref="Z19:AC19"/>
    <mergeCell ref="AD19:AH19"/>
    <mergeCell ref="AI19:AU19"/>
    <mergeCell ref="B20:D20"/>
    <mergeCell ref="E20:Y20"/>
    <mergeCell ref="Z20:AC20"/>
    <mergeCell ref="AD20:AH20"/>
    <mergeCell ref="AI20:AU20"/>
    <mergeCell ref="B21:D21"/>
    <mergeCell ref="E21:Y21"/>
    <mergeCell ref="Z21:AC21"/>
    <mergeCell ref="AD21:AH21"/>
    <mergeCell ref="AI21:AU21"/>
    <mergeCell ref="B23:X23"/>
    <mergeCell ref="B24:AU32"/>
    <mergeCell ref="B33:J33"/>
    <mergeCell ref="K33:N33"/>
    <mergeCell ref="O33:AU33"/>
    <mergeCell ref="B34:J34"/>
    <mergeCell ref="K34:Q34"/>
    <mergeCell ref="R34:X34"/>
    <mergeCell ref="B35:J35"/>
    <mergeCell ref="K35:O35"/>
    <mergeCell ref="P35:U35"/>
    <mergeCell ref="AB35:AG35"/>
    <mergeCell ref="AH35:AN35"/>
    <mergeCell ref="AO35:AU35"/>
    <mergeCell ref="B36:M37"/>
    <mergeCell ref="N36:Q37"/>
    <mergeCell ref="R36:Z37"/>
    <mergeCell ref="AA37:AK37"/>
    <mergeCell ref="B38:C38"/>
    <mergeCell ref="D38:M38"/>
    <mergeCell ref="N38:Q38"/>
    <mergeCell ref="R38:Z38"/>
    <mergeCell ref="AA38:AK40"/>
    <mergeCell ref="B39:C39"/>
    <mergeCell ref="D39:M39"/>
    <mergeCell ref="N39:Q39"/>
    <mergeCell ref="R39:Z39"/>
    <mergeCell ref="C48:M48"/>
    <mergeCell ref="AL48:AU48"/>
    <mergeCell ref="Q50:AF50"/>
    <mergeCell ref="I51:AN51"/>
    <mergeCell ref="Q52:AF52"/>
    <mergeCell ref="Q53:AF53"/>
    <mergeCell ref="B56:AU57"/>
    <mergeCell ref="B86:AU87"/>
    <mergeCell ref="AL39:AU39"/>
    <mergeCell ref="B40:C40"/>
    <mergeCell ref="D40:M40"/>
    <mergeCell ref="N40:Q40"/>
    <mergeCell ref="R40:Z40"/>
    <mergeCell ref="AL40:AU40"/>
    <mergeCell ref="B42:AU43"/>
    <mergeCell ref="C47:M47"/>
    <mergeCell ref="AL47:AU47"/>
  </mergeCells>
  <dataValidations count="2">
    <dataValidation type="list" allowBlank="1" showInputMessage="1" showErrorMessage="1" sqref="K33:N33">
      <formula1>$BK$3:$BK$157</formula1>
    </dataValidation>
    <dataValidation type="list" allowBlank="1" showInputMessage="1" showErrorMessage="1" sqref="L77:N77">
      <formula1>$BK$3:$BK$157</formula1>
    </dataValidation>
  </dataValidations>
  <pageMargins left="0.39370078740157477" right="0.19685039370078738" top="0.19685039370078738" bottom="0.19685039370078738" header="0.31496062992125984" footer="0.31496062992125984"/>
  <pageSetup paperSize="9" scale="90"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2" sqref="E22:Y22"/>
    </sheetView>
  </sheetViews>
  <sheetFormatPr defaultColWidth="9.140625" defaultRowHeight="15"/>
  <cols>
    <col min="1" max="12" width="2" style="1" customWidth="1"/>
    <col min="13" max="13" width="4.7109375" style="1" customWidth="1"/>
    <col min="14" max="26" width="2" style="1" customWidth="1"/>
    <col min="27" max="27" width="11.42578125" style="1" customWidth="1"/>
    <col min="28" max="62" width="2" style="1" customWidth="1"/>
    <col min="63" max="16384" width="9.140625" style="1"/>
  </cols>
  <sheetData>
    <row r="1" spans="2:47" ht="15.75">
      <c r="B1" s="121" t="s">
        <v>0</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row>
    <row r="2" spans="2:47" ht="15" customHeight="1">
      <c r="B2" s="121" t="s">
        <v>398</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row>
    <row r="3" spans="2:47" ht="15.75">
      <c r="B3" s="121" t="s">
        <v>399</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row>
    <row r="5" spans="2:47" s="42" customFormat="1" ht="18" customHeight="1">
      <c r="B5" s="205" t="s">
        <v>15</v>
      </c>
      <c r="C5" s="205"/>
      <c r="D5" s="205"/>
      <c r="E5" s="205"/>
      <c r="F5" s="205"/>
      <c r="G5" s="206" t="str">
        <f>'Talep Formu'!I5</f>
        <v>2024 Kasım-Aralık Dönemi Teknik Destek</v>
      </c>
      <c r="H5" s="206"/>
      <c r="I5" s="206"/>
      <c r="J5" s="206"/>
      <c r="K5" s="206"/>
      <c r="L5" s="206"/>
      <c r="M5" s="206"/>
      <c r="N5" s="59"/>
      <c r="O5" s="59"/>
      <c r="P5" s="59"/>
      <c r="Q5" s="59"/>
      <c r="R5" s="59"/>
      <c r="S5" s="59"/>
      <c r="T5" s="59"/>
      <c r="U5" s="59"/>
      <c r="AK5" s="60"/>
      <c r="AL5" s="225">
        <f>'Talep Formu'!AJ5</f>
        <v>45678</v>
      </c>
      <c r="AM5" s="225"/>
      <c r="AN5" s="225"/>
      <c r="AO5" s="225"/>
      <c r="AP5" s="225"/>
      <c r="AQ5" s="225"/>
      <c r="AR5" s="225"/>
      <c r="AS5" s="225"/>
      <c r="AT5" s="225"/>
      <c r="AU5" s="225"/>
    </row>
    <row r="6" spans="2:47" s="42" customFormat="1" ht="18" customHeight="1">
      <c r="B6" s="62" t="s">
        <v>400</v>
      </c>
      <c r="C6" s="62"/>
      <c r="D6" s="62"/>
      <c r="F6" s="59"/>
      <c r="G6" s="206" t="str">
        <f>'Talep Formu'!I6</f>
        <v>TR42/24/TD/0050 - Makine Sektöründe Teknolojiyi Yükseltiyoruz Orta-Yüksek’ten Yüksek Teknolojiye Geçiş İçin Adım Atın!</v>
      </c>
      <c r="H6" s="206"/>
      <c r="I6" s="206"/>
      <c r="J6" s="206"/>
      <c r="K6" s="206"/>
      <c r="L6" s="206"/>
      <c r="M6" s="206"/>
      <c r="N6" s="206"/>
      <c r="O6" s="206"/>
      <c r="P6" s="206"/>
      <c r="Q6" s="206"/>
      <c r="R6" s="206"/>
      <c r="S6" s="206"/>
      <c r="T6" s="206"/>
      <c r="U6" s="206"/>
      <c r="V6" s="206"/>
      <c r="W6" s="206"/>
      <c r="X6" s="206"/>
      <c r="Y6" s="206"/>
      <c r="Z6" s="206"/>
      <c r="AA6" s="206"/>
      <c r="AK6" s="60"/>
      <c r="AL6" s="61"/>
      <c r="AM6" s="61"/>
      <c r="AN6" s="61"/>
      <c r="AO6" s="61"/>
      <c r="AP6" s="61"/>
      <c r="AQ6" s="61"/>
      <c r="AR6" s="61"/>
      <c r="AS6" s="61"/>
      <c r="AT6" s="61"/>
      <c r="AU6" s="61"/>
    </row>
    <row r="8" spans="2:47" ht="15" customHeight="1">
      <c r="B8" s="208" t="s">
        <v>401</v>
      </c>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row>
    <row r="10" spans="2:47" ht="15.75" customHeight="1">
      <c r="B10" s="375" t="s">
        <v>517</v>
      </c>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row>
    <row r="11" spans="2:47" ht="15.75" customHeight="1">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row>
    <row r="12" spans="2:47" ht="15.75" customHeight="1">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row>
    <row r="13" spans="2:47" ht="15.75" customHeight="1">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row>
    <row r="14" spans="2:47" ht="15.75" customHeight="1">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row>
    <row r="15" spans="2:47">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row>
    <row r="16" spans="2:47">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row>
    <row r="17" spans="2: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227" t="s">
        <v>402</v>
      </c>
      <c r="AL17" s="227"/>
      <c r="AM17" s="227"/>
      <c r="AN17" s="227"/>
      <c r="AO17" s="227"/>
      <c r="AP17" s="227"/>
      <c r="AQ17" s="227"/>
      <c r="AR17" s="227"/>
      <c r="AS17" s="227"/>
      <c r="AT17" s="227"/>
      <c r="AU17" s="227"/>
    </row>
    <row r="18" spans="2: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227" t="s">
        <v>403</v>
      </c>
      <c r="AL18" s="227"/>
      <c r="AM18" s="227"/>
      <c r="AN18" s="227"/>
      <c r="AO18" s="227"/>
      <c r="AP18" s="227"/>
      <c r="AQ18" s="227"/>
      <c r="AR18" s="227"/>
      <c r="AS18" s="227"/>
      <c r="AT18" s="227"/>
      <c r="AU18" s="227"/>
    </row>
    <row r="19" spans="2:47" ht="15" customHeight="1"/>
    <row r="20" spans="2:47" ht="41.25" customHeight="1">
      <c r="B20" s="228" t="s">
        <v>404</v>
      </c>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30"/>
    </row>
    <row r="21" spans="2:47" ht="19.5" customHeight="1">
      <c r="B21" s="63" t="s">
        <v>32</v>
      </c>
      <c r="C21" s="8"/>
      <c r="D21" s="8"/>
      <c r="E21" s="231" t="s">
        <v>33</v>
      </c>
      <c r="F21" s="231"/>
      <c r="G21" s="231"/>
      <c r="H21" s="231"/>
      <c r="I21" s="231"/>
      <c r="J21" s="231"/>
      <c r="K21" s="231"/>
      <c r="L21" s="231"/>
      <c r="M21" s="231"/>
      <c r="N21" s="231"/>
      <c r="O21" s="231"/>
      <c r="P21" s="231"/>
      <c r="Q21" s="231"/>
      <c r="R21" s="231"/>
      <c r="S21" s="231"/>
      <c r="T21" s="231"/>
      <c r="U21" s="231"/>
      <c r="V21" s="231"/>
      <c r="W21" s="231"/>
      <c r="X21" s="231"/>
      <c r="Y21" s="231"/>
      <c r="Z21" s="231" t="s">
        <v>34</v>
      </c>
      <c r="AA21" s="231"/>
      <c r="AB21" s="231"/>
      <c r="AC21" s="231"/>
      <c r="AD21" s="231" t="s">
        <v>35</v>
      </c>
      <c r="AE21" s="231"/>
      <c r="AF21" s="231"/>
      <c r="AG21" s="231"/>
      <c r="AH21" s="231"/>
      <c r="AI21" s="231" t="s">
        <v>405</v>
      </c>
      <c r="AJ21" s="231"/>
      <c r="AK21" s="231"/>
      <c r="AL21" s="231"/>
      <c r="AM21" s="231"/>
      <c r="AN21" s="231"/>
      <c r="AO21" s="231" t="s">
        <v>406</v>
      </c>
      <c r="AP21" s="231"/>
      <c r="AQ21" s="231"/>
      <c r="AR21" s="231"/>
      <c r="AS21" s="231"/>
      <c r="AT21" s="231"/>
      <c r="AU21" s="232"/>
    </row>
    <row r="22" spans="2:47" ht="44.45" customHeight="1">
      <c r="B22" s="234">
        <v>1</v>
      </c>
      <c r="C22" s="144"/>
      <c r="D22" s="144"/>
      <c r="E22" s="235" t="str">
        <f>'Talep Formu'!E12:Y12</f>
        <v>TR42/24/TD/0050 - Makine Sektöründe Teknolojiyi Yükseltiyoruz Orta-Yüksek’ten Yüksek Teknolojiye Geçiş İçin Adım Atın!</v>
      </c>
      <c r="F22" s="235"/>
      <c r="G22" s="235"/>
      <c r="H22" s="235"/>
      <c r="I22" s="235"/>
      <c r="J22" s="235"/>
      <c r="K22" s="235"/>
      <c r="L22" s="235"/>
      <c r="M22" s="235"/>
      <c r="N22" s="235"/>
      <c r="O22" s="235"/>
      <c r="P22" s="235"/>
      <c r="Q22" s="235"/>
      <c r="R22" s="235"/>
      <c r="S22" s="235"/>
      <c r="T22" s="235"/>
      <c r="U22" s="235"/>
      <c r="V22" s="235"/>
      <c r="W22" s="235"/>
      <c r="X22" s="235"/>
      <c r="Y22" s="235"/>
      <c r="Z22" s="144" t="str">
        <f>'Talep Formu'!Z12:AC12</f>
        <v>Adet</v>
      </c>
      <c r="AA22" s="144"/>
      <c r="AB22" s="144"/>
      <c r="AC22" s="144"/>
      <c r="AD22" s="236">
        <f>'Talep Formu'!AD12:AH12</f>
        <v>1</v>
      </c>
      <c r="AE22" s="236"/>
      <c r="AF22" s="236"/>
      <c r="AG22" s="236"/>
      <c r="AH22" s="236"/>
      <c r="AI22" s="144"/>
      <c r="AJ22" s="144"/>
      <c r="AK22" s="144"/>
      <c r="AL22" s="144"/>
      <c r="AM22" s="144"/>
      <c r="AN22" s="144"/>
      <c r="AO22" s="144"/>
      <c r="AP22" s="144"/>
      <c r="AQ22" s="144"/>
      <c r="AR22" s="144"/>
      <c r="AS22" s="144"/>
      <c r="AT22" s="144"/>
      <c r="AU22" s="233"/>
    </row>
    <row r="23" spans="2:47">
      <c r="B23" s="234">
        <v>2</v>
      </c>
      <c r="C23" s="144"/>
      <c r="D23" s="144"/>
      <c r="E23" s="235"/>
      <c r="F23" s="235"/>
      <c r="G23" s="235"/>
      <c r="H23" s="235"/>
      <c r="I23" s="235"/>
      <c r="J23" s="235"/>
      <c r="K23" s="235"/>
      <c r="L23" s="235"/>
      <c r="M23" s="235"/>
      <c r="N23" s="235"/>
      <c r="O23" s="235"/>
      <c r="P23" s="235"/>
      <c r="Q23" s="235"/>
      <c r="R23" s="235"/>
      <c r="S23" s="235"/>
      <c r="T23" s="235"/>
      <c r="U23" s="235"/>
      <c r="V23" s="235"/>
      <c r="W23" s="235"/>
      <c r="X23" s="235"/>
      <c r="Y23" s="235"/>
      <c r="Z23" s="144"/>
      <c r="AA23" s="144"/>
      <c r="AB23" s="144"/>
      <c r="AC23" s="144"/>
      <c r="AD23" s="236"/>
      <c r="AE23" s="236"/>
      <c r="AF23" s="236"/>
      <c r="AG23" s="236"/>
      <c r="AH23" s="236"/>
      <c r="AI23" s="144"/>
      <c r="AJ23" s="144"/>
      <c r="AK23" s="144"/>
      <c r="AL23" s="144"/>
      <c r="AM23" s="144"/>
      <c r="AN23" s="144"/>
      <c r="AO23" s="144"/>
      <c r="AP23" s="144"/>
      <c r="AQ23" s="144"/>
      <c r="AR23" s="144"/>
      <c r="AS23" s="144"/>
      <c r="AT23" s="144"/>
      <c r="AU23" s="233"/>
    </row>
    <row r="24" spans="2:47">
      <c r="B24" s="234">
        <v>3</v>
      </c>
      <c r="C24" s="144"/>
      <c r="D24" s="144"/>
      <c r="E24" s="235"/>
      <c r="F24" s="235"/>
      <c r="G24" s="235"/>
      <c r="H24" s="235"/>
      <c r="I24" s="235"/>
      <c r="J24" s="235"/>
      <c r="K24" s="235"/>
      <c r="L24" s="235"/>
      <c r="M24" s="235"/>
      <c r="N24" s="235"/>
      <c r="O24" s="235"/>
      <c r="P24" s="235"/>
      <c r="Q24" s="235"/>
      <c r="R24" s="235"/>
      <c r="S24" s="235"/>
      <c r="T24" s="235"/>
      <c r="U24" s="235"/>
      <c r="V24" s="235"/>
      <c r="W24" s="235"/>
      <c r="X24" s="235"/>
      <c r="Y24" s="235"/>
      <c r="Z24" s="144"/>
      <c r="AA24" s="144"/>
      <c r="AB24" s="144"/>
      <c r="AC24" s="144"/>
      <c r="AD24" s="236"/>
      <c r="AE24" s="236"/>
      <c r="AF24" s="236"/>
      <c r="AG24" s="236"/>
      <c r="AH24" s="236"/>
      <c r="AI24" s="144"/>
      <c r="AJ24" s="144"/>
      <c r="AK24" s="144"/>
      <c r="AL24" s="144"/>
      <c r="AM24" s="144"/>
      <c r="AN24" s="144"/>
      <c r="AO24" s="144"/>
      <c r="AP24" s="144"/>
      <c r="AQ24" s="144"/>
      <c r="AR24" s="144"/>
      <c r="AS24" s="144"/>
      <c r="AT24" s="144"/>
      <c r="AU24" s="233"/>
    </row>
    <row r="25" spans="2:47">
      <c r="B25" s="234">
        <v>4</v>
      </c>
      <c r="C25" s="144"/>
      <c r="D25" s="144"/>
      <c r="E25" s="235"/>
      <c r="F25" s="235"/>
      <c r="G25" s="235"/>
      <c r="H25" s="235"/>
      <c r="I25" s="235"/>
      <c r="J25" s="235"/>
      <c r="K25" s="235"/>
      <c r="L25" s="235"/>
      <c r="M25" s="235"/>
      <c r="N25" s="235"/>
      <c r="O25" s="235"/>
      <c r="P25" s="235"/>
      <c r="Q25" s="235"/>
      <c r="R25" s="235"/>
      <c r="S25" s="235"/>
      <c r="T25" s="235"/>
      <c r="U25" s="235"/>
      <c r="V25" s="235"/>
      <c r="W25" s="235"/>
      <c r="X25" s="235"/>
      <c r="Y25" s="235"/>
      <c r="Z25" s="144"/>
      <c r="AA25" s="144"/>
      <c r="AB25" s="144"/>
      <c r="AC25" s="144"/>
      <c r="AD25" s="236"/>
      <c r="AE25" s="236"/>
      <c r="AF25" s="236"/>
      <c r="AG25" s="236"/>
      <c r="AH25" s="236"/>
      <c r="AI25" s="144"/>
      <c r="AJ25" s="144"/>
      <c r="AK25" s="144"/>
      <c r="AL25" s="144"/>
      <c r="AM25" s="144"/>
      <c r="AN25" s="144"/>
      <c r="AO25" s="144"/>
      <c r="AP25" s="144"/>
      <c r="AQ25" s="144"/>
      <c r="AR25" s="144"/>
      <c r="AS25" s="144"/>
      <c r="AT25" s="144"/>
      <c r="AU25" s="233"/>
    </row>
    <row r="26" spans="2:47">
      <c r="B26" s="234">
        <v>5</v>
      </c>
      <c r="C26" s="144"/>
      <c r="D26" s="144"/>
      <c r="E26" s="235"/>
      <c r="F26" s="235"/>
      <c r="G26" s="235"/>
      <c r="H26" s="235"/>
      <c r="I26" s="235"/>
      <c r="J26" s="235"/>
      <c r="K26" s="235"/>
      <c r="L26" s="235"/>
      <c r="M26" s="235"/>
      <c r="N26" s="235"/>
      <c r="O26" s="235"/>
      <c r="P26" s="235"/>
      <c r="Q26" s="235"/>
      <c r="R26" s="235"/>
      <c r="S26" s="235"/>
      <c r="T26" s="235"/>
      <c r="U26" s="235"/>
      <c r="V26" s="235"/>
      <c r="W26" s="235"/>
      <c r="X26" s="235"/>
      <c r="Y26" s="235"/>
      <c r="Z26" s="144"/>
      <c r="AA26" s="144"/>
      <c r="AB26" s="144"/>
      <c r="AC26" s="144"/>
      <c r="AD26" s="236"/>
      <c r="AE26" s="236"/>
      <c r="AF26" s="236"/>
      <c r="AG26" s="236"/>
      <c r="AH26" s="236"/>
      <c r="AI26" s="144"/>
      <c r="AJ26" s="144"/>
      <c r="AK26" s="144"/>
      <c r="AL26" s="144"/>
      <c r="AM26" s="144"/>
      <c r="AN26" s="144"/>
      <c r="AO26" s="144"/>
      <c r="AP26" s="144"/>
      <c r="AQ26" s="144"/>
      <c r="AR26" s="144"/>
      <c r="AS26" s="144"/>
      <c r="AT26" s="144"/>
      <c r="AU26" s="233"/>
    </row>
    <row r="27" spans="2:47">
      <c r="B27" s="234">
        <v>6</v>
      </c>
      <c r="C27" s="144"/>
      <c r="D27" s="144"/>
      <c r="E27" s="235"/>
      <c r="F27" s="235"/>
      <c r="G27" s="235"/>
      <c r="H27" s="235"/>
      <c r="I27" s="235"/>
      <c r="J27" s="235"/>
      <c r="K27" s="235"/>
      <c r="L27" s="235"/>
      <c r="M27" s="235"/>
      <c r="N27" s="235"/>
      <c r="O27" s="235"/>
      <c r="P27" s="235"/>
      <c r="Q27" s="235"/>
      <c r="R27" s="235"/>
      <c r="S27" s="235"/>
      <c r="T27" s="235"/>
      <c r="U27" s="235"/>
      <c r="V27" s="235"/>
      <c r="W27" s="235"/>
      <c r="X27" s="235"/>
      <c r="Y27" s="235"/>
      <c r="Z27" s="144"/>
      <c r="AA27" s="144"/>
      <c r="AB27" s="144"/>
      <c r="AC27" s="144"/>
      <c r="AD27" s="236"/>
      <c r="AE27" s="236"/>
      <c r="AF27" s="236"/>
      <c r="AG27" s="236"/>
      <c r="AH27" s="236"/>
      <c r="AI27" s="144"/>
      <c r="AJ27" s="144"/>
      <c r="AK27" s="144"/>
      <c r="AL27" s="144"/>
      <c r="AM27" s="144"/>
      <c r="AN27" s="144"/>
      <c r="AO27" s="144"/>
      <c r="AP27" s="144"/>
      <c r="AQ27" s="144"/>
      <c r="AR27" s="144"/>
      <c r="AS27" s="144"/>
      <c r="AT27" s="144"/>
      <c r="AU27" s="233"/>
    </row>
    <row r="28" spans="2:47">
      <c r="B28" s="234">
        <v>7</v>
      </c>
      <c r="C28" s="144"/>
      <c r="D28" s="144"/>
      <c r="E28" s="235"/>
      <c r="F28" s="235"/>
      <c r="G28" s="235"/>
      <c r="H28" s="235"/>
      <c r="I28" s="235"/>
      <c r="J28" s="235"/>
      <c r="K28" s="235"/>
      <c r="L28" s="235"/>
      <c r="M28" s="235"/>
      <c r="N28" s="235"/>
      <c r="O28" s="235"/>
      <c r="P28" s="235"/>
      <c r="Q28" s="235"/>
      <c r="R28" s="235"/>
      <c r="S28" s="235"/>
      <c r="T28" s="235"/>
      <c r="U28" s="235"/>
      <c r="V28" s="235"/>
      <c r="W28" s="235"/>
      <c r="X28" s="235"/>
      <c r="Y28" s="235"/>
      <c r="Z28" s="144"/>
      <c r="AA28" s="144"/>
      <c r="AB28" s="144"/>
      <c r="AC28" s="144"/>
      <c r="AD28" s="236"/>
      <c r="AE28" s="236"/>
      <c r="AF28" s="236"/>
      <c r="AG28" s="236"/>
      <c r="AH28" s="236"/>
      <c r="AI28" s="144"/>
      <c r="AJ28" s="144"/>
      <c r="AK28" s="144"/>
      <c r="AL28" s="144"/>
      <c r="AM28" s="144"/>
      <c r="AN28" s="144"/>
      <c r="AO28" s="144"/>
      <c r="AP28" s="144"/>
      <c r="AQ28" s="144"/>
      <c r="AR28" s="144"/>
      <c r="AS28" s="144"/>
      <c r="AT28" s="144"/>
      <c r="AU28" s="233"/>
    </row>
    <row r="29" spans="2:47">
      <c r="B29" s="175">
        <v>8</v>
      </c>
      <c r="C29" s="176"/>
      <c r="D29" s="177"/>
      <c r="E29" s="235"/>
      <c r="F29" s="235"/>
      <c r="G29" s="235"/>
      <c r="H29" s="235"/>
      <c r="I29" s="235"/>
      <c r="J29" s="235"/>
      <c r="K29" s="235"/>
      <c r="L29" s="235"/>
      <c r="M29" s="235"/>
      <c r="N29" s="235"/>
      <c r="O29" s="235"/>
      <c r="P29" s="235"/>
      <c r="Q29" s="235"/>
      <c r="R29" s="235"/>
      <c r="S29" s="235"/>
      <c r="T29" s="235"/>
      <c r="U29" s="235"/>
      <c r="V29" s="235"/>
      <c r="W29" s="235"/>
      <c r="X29" s="235"/>
      <c r="Y29" s="235"/>
      <c r="Z29" s="144"/>
      <c r="AA29" s="144"/>
      <c r="AB29" s="144"/>
      <c r="AC29" s="144"/>
      <c r="AD29" s="236"/>
      <c r="AE29" s="236"/>
      <c r="AF29" s="236"/>
      <c r="AG29" s="236"/>
      <c r="AH29" s="236"/>
      <c r="AI29" s="144"/>
      <c r="AJ29" s="144"/>
      <c r="AK29" s="144"/>
      <c r="AL29" s="144"/>
      <c r="AM29" s="144"/>
      <c r="AN29" s="144"/>
      <c r="AO29" s="144"/>
      <c r="AP29" s="144"/>
      <c r="AQ29" s="144"/>
      <c r="AR29" s="144"/>
      <c r="AS29" s="144"/>
      <c r="AT29" s="144"/>
      <c r="AU29" s="233"/>
    </row>
    <row r="30" spans="2:47">
      <c r="B30" s="175">
        <v>9</v>
      </c>
      <c r="C30" s="176"/>
      <c r="D30" s="177"/>
      <c r="E30" s="235"/>
      <c r="F30" s="235"/>
      <c r="G30" s="235"/>
      <c r="H30" s="235"/>
      <c r="I30" s="235"/>
      <c r="J30" s="235"/>
      <c r="K30" s="235"/>
      <c r="L30" s="235"/>
      <c r="M30" s="235"/>
      <c r="N30" s="235"/>
      <c r="O30" s="235"/>
      <c r="P30" s="235"/>
      <c r="Q30" s="235"/>
      <c r="R30" s="235"/>
      <c r="S30" s="235"/>
      <c r="T30" s="235"/>
      <c r="U30" s="235"/>
      <c r="V30" s="235"/>
      <c r="W30" s="235"/>
      <c r="X30" s="235"/>
      <c r="Y30" s="235"/>
      <c r="Z30" s="144"/>
      <c r="AA30" s="144"/>
      <c r="AB30" s="144"/>
      <c r="AC30" s="144"/>
      <c r="AD30" s="236"/>
      <c r="AE30" s="236"/>
      <c r="AF30" s="236"/>
      <c r="AG30" s="236"/>
      <c r="AH30" s="236"/>
      <c r="AI30" s="144"/>
      <c r="AJ30" s="144"/>
      <c r="AK30" s="144"/>
      <c r="AL30" s="144"/>
      <c r="AM30" s="144"/>
      <c r="AN30" s="144"/>
      <c r="AO30" s="144"/>
      <c r="AP30" s="144"/>
      <c r="AQ30" s="144"/>
      <c r="AR30" s="144"/>
      <c r="AS30" s="144"/>
      <c r="AT30" s="144"/>
      <c r="AU30" s="233"/>
    </row>
    <row r="31" spans="2:47">
      <c r="B31" s="175">
        <v>10</v>
      </c>
      <c r="C31" s="176"/>
      <c r="D31" s="177"/>
      <c r="E31" s="235"/>
      <c r="F31" s="235"/>
      <c r="G31" s="235"/>
      <c r="H31" s="235"/>
      <c r="I31" s="235"/>
      <c r="J31" s="235"/>
      <c r="K31" s="235"/>
      <c r="L31" s="235"/>
      <c r="M31" s="235"/>
      <c r="N31" s="235"/>
      <c r="O31" s="235"/>
      <c r="P31" s="235"/>
      <c r="Q31" s="235"/>
      <c r="R31" s="235"/>
      <c r="S31" s="235"/>
      <c r="T31" s="235"/>
      <c r="U31" s="235"/>
      <c r="V31" s="235"/>
      <c r="W31" s="235"/>
      <c r="X31" s="235"/>
      <c r="Y31" s="235"/>
      <c r="Z31" s="144"/>
      <c r="AA31" s="144"/>
      <c r="AB31" s="144"/>
      <c r="AC31" s="144"/>
      <c r="AD31" s="236"/>
      <c r="AE31" s="236"/>
      <c r="AF31" s="236"/>
      <c r="AG31" s="236"/>
      <c r="AH31" s="236"/>
      <c r="AI31" s="144"/>
      <c r="AJ31" s="144"/>
      <c r="AK31" s="144"/>
      <c r="AL31" s="144"/>
      <c r="AM31" s="144"/>
      <c r="AN31" s="144"/>
      <c r="AO31" s="144"/>
      <c r="AP31" s="144"/>
      <c r="AQ31" s="144"/>
      <c r="AR31" s="144"/>
      <c r="AS31" s="144"/>
      <c r="AT31" s="144"/>
      <c r="AU31" s="233"/>
    </row>
    <row r="32" spans="2:47">
      <c r="B32" s="239" t="s">
        <v>407</v>
      </c>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1"/>
      <c r="AO32" s="144"/>
      <c r="AP32" s="144"/>
      <c r="AQ32" s="144"/>
      <c r="AR32" s="144"/>
      <c r="AS32" s="144"/>
      <c r="AT32" s="144"/>
      <c r="AU32" s="233"/>
    </row>
    <row r="33" spans="2:47">
      <c r="B33" s="239" t="s">
        <v>408</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1"/>
      <c r="AO33" s="144"/>
      <c r="AP33" s="144"/>
      <c r="AQ33" s="144"/>
      <c r="AR33" s="144"/>
      <c r="AS33" s="144"/>
      <c r="AT33" s="144"/>
      <c r="AU33" s="233"/>
    </row>
    <row r="34" spans="2:47">
      <c r="B34" s="242" t="s">
        <v>409</v>
      </c>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4"/>
      <c r="AO34" s="128"/>
      <c r="AP34" s="128"/>
      <c r="AQ34" s="128"/>
      <c r="AR34" s="128"/>
      <c r="AS34" s="128"/>
      <c r="AT34" s="128"/>
      <c r="AU34" s="245"/>
    </row>
    <row r="36" spans="2:47" s="42" customFormat="1" ht="18.75" customHeight="1">
      <c r="AH36" s="64" t="s">
        <v>410</v>
      </c>
    </row>
    <row r="37" spans="2:47" s="42" customFormat="1" ht="18.75" customHeight="1">
      <c r="AH37" s="64" t="s">
        <v>411</v>
      </c>
    </row>
    <row r="38" spans="2:47">
      <c r="B38" s="237" t="s">
        <v>412</v>
      </c>
      <c r="C38" s="237"/>
      <c r="D38" s="237"/>
      <c r="E38" s="237"/>
      <c r="F38" s="237"/>
      <c r="G38" s="237"/>
      <c r="H38" s="237"/>
      <c r="I38" s="237"/>
      <c r="J38" s="237"/>
      <c r="K38" s="237"/>
      <c r="L38" s="237"/>
      <c r="M38" s="237"/>
      <c r="N38" s="237"/>
      <c r="O38" s="237"/>
      <c r="P38" s="237"/>
      <c r="Q38" s="237"/>
      <c r="R38" s="237"/>
      <c r="S38" s="237"/>
      <c r="T38" s="237"/>
      <c r="U38" s="237"/>
      <c r="V38" s="237"/>
      <c r="W38" s="66"/>
      <c r="X38" s="66"/>
      <c r="Y38" s="66"/>
      <c r="Z38" s="66"/>
      <c r="AA38" s="66"/>
    </row>
    <row r="39" spans="2:47">
      <c r="B39" s="65"/>
      <c r="C39" s="65"/>
      <c r="D39" s="65"/>
      <c r="E39" s="65"/>
      <c r="F39" s="65"/>
      <c r="G39" s="65"/>
      <c r="H39" s="65"/>
      <c r="I39" s="65"/>
      <c r="J39" s="65"/>
      <c r="K39" s="65"/>
      <c r="L39" s="65"/>
      <c r="M39" s="65"/>
      <c r="N39" s="65"/>
      <c r="O39" s="65"/>
      <c r="P39" s="65"/>
      <c r="Q39" s="65"/>
      <c r="R39" s="65"/>
      <c r="S39" s="65"/>
      <c r="T39" s="65"/>
      <c r="U39" s="65"/>
      <c r="V39" s="65"/>
      <c r="W39" s="66"/>
      <c r="X39" s="66"/>
      <c r="Y39" s="66"/>
      <c r="Z39" s="66"/>
      <c r="AA39" s="66"/>
    </row>
    <row r="40" spans="2:47" ht="18.75" customHeight="1">
      <c r="B40" s="376" t="str">
        <f>'Talep Formu'!B24</f>
        <v>*Detaylar Ek-B'de belirtilmiştir.</v>
      </c>
      <c r="C40" s="376"/>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row>
    <row r="41" spans="2:47" ht="18.75" customHeight="1">
      <c r="B41" s="376"/>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376"/>
      <c r="AN41" s="376"/>
      <c r="AO41" s="376"/>
      <c r="AP41" s="376"/>
      <c r="AQ41" s="376"/>
      <c r="AR41" s="376"/>
      <c r="AS41" s="376"/>
      <c r="AT41" s="376"/>
      <c r="AU41" s="376"/>
    </row>
    <row r="42" spans="2:47" ht="18.75" customHeight="1">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row>
    <row r="43" spans="2:47" ht="18.75" customHeight="1">
      <c r="B43" s="376"/>
      <c r="C43" s="376"/>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row>
    <row r="44" spans="2:47" ht="18.75" customHeight="1">
      <c r="B44" s="376"/>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row>
    <row r="45" spans="2:47" ht="18.75" customHeight="1">
      <c r="B45" s="376"/>
      <c r="C45" s="376"/>
      <c r="D45" s="376"/>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376"/>
      <c r="AN45" s="376"/>
      <c r="AO45" s="376"/>
      <c r="AP45" s="376"/>
      <c r="AQ45" s="376"/>
      <c r="AR45" s="376"/>
      <c r="AS45" s="376"/>
      <c r="AT45" s="376"/>
      <c r="AU45" s="376"/>
    </row>
    <row r="46" spans="2:47" ht="18.75" customHeight="1">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c r="AM46" s="376"/>
      <c r="AN46" s="376"/>
      <c r="AO46" s="376"/>
      <c r="AP46" s="376"/>
      <c r="AQ46" s="376"/>
      <c r="AR46" s="376"/>
      <c r="AS46" s="376"/>
      <c r="AT46" s="376"/>
      <c r="AU46" s="376"/>
    </row>
    <row r="47" spans="2:47">
      <c r="C47" s="44"/>
    </row>
    <row r="48" spans="2:47" ht="24.75" customHeight="1">
      <c r="B48" s="238" t="s">
        <v>413</v>
      </c>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row>
    <row r="49" spans="2:47" ht="24.75" customHeight="1">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row>
    <row r="50" spans="2:47" ht="24.75" customHeight="1">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row>
    <row r="51" spans="2:47" ht="24.75" customHeight="1">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row>
    <row r="52" spans="2:47" ht="24.75" customHeight="1">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row>
  </sheetData>
  <mergeCells count="86">
    <mergeCell ref="B38:V38"/>
    <mergeCell ref="B40:AU46"/>
    <mergeCell ref="B48:AU52"/>
    <mergeCell ref="B32:AN32"/>
    <mergeCell ref="AO32:AU32"/>
    <mergeCell ref="B33:AN33"/>
    <mergeCell ref="AO33:AU33"/>
    <mergeCell ref="B34:AN34"/>
    <mergeCell ref="AO34:AU34"/>
    <mergeCell ref="AO30:AU30"/>
    <mergeCell ref="B31:D31"/>
    <mergeCell ref="E31:Y31"/>
    <mergeCell ref="Z31:AC31"/>
    <mergeCell ref="AD31:AH31"/>
    <mergeCell ref="AI31:AN31"/>
    <mergeCell ref="AO31:AU31"/>
    <mergeCell ref="B30:D30"/>
    <mergeCell ref="E30:Y30"/>
    <mergeCell ref="Z30:AC30"/>
    <mergeCell ref="AD30:AH30"/>
    <mergeCell ref="AI30:AN30"/>
    <mergeCell ref="AO28:AU28"/>
    <mergeCell ref="B29:D29"/>
    <mergeCell ref="E29:Y29"/>
    <mergeCell ref="Z29:AC29"/>
    <mergeCell ref="AD29:AH29"/>
    <mergeCell ref="AI29:AN29"/>
    <mergeCell ref="AO29:AU29"/>
    <mergeCell ref="B28:D28"/>
    <mergeCell ref="E28:Y28"/>
    <mergeCell ref="Z28:AC28"/>
    <mergeCell ref="AD28:AH28"/>
    <mergeCell ref="AI28:AN28"/>
    <mergeCell ref="AO26:AU26"/>
    <mergeCell ref="B27:D27"/>
    <mergeCell ref="E27:Y27"/>
    <mergeCell ref="Z27:AC27"/>
    <mergeCell ref="AD27:AH27"/>
    <mergeCell ref="AI27:AN27"/>
    <mergeCell ref="AO27:AU27"/>
    <mergeCell ref="B26:D26"/>
    <mergeCell ref="E26:Y26"/>
    <mergeCell ref="Z26:AC26"/>
    <mergeCell ref="AD26:AH26"/>
    <mergeCell ref="AI26:AN26"/>
    <mergeCell ref="AO24:AU24"/>
    <mergeCell ref="B25:D25"/>
    <mergeCell ref="E25:Y25"/>
    <mergeCell ref="Z25:AC25"/>
    <mergeCell ref="AD25:AH25"/>
    <mergeCell ref="AI25:AN25"/>
    <mergeCell ref="AO25:AU25"/>
    <mergeCell ref="B24:D24"/>
    <mergeCell ref="E24:Y24"/>
    <mergeCell ref="Z24:AC24"/>
    <mergeCell ref="AD24:AH24"/>
    <mergeCell ref="AI24:AN24"/>
    <mergeCell ref="AO22:AU22"/>
    <mergeCell ref="B23:D23"/>
    <mergeCell ref="E23:Y23"/>
    <mergeCell ref="Z23:AC23"/>
    <mergeCell ref="AD23:AH23"/>
    <mergeCell ref="AI23:AN23"/>
    <mergeCell ref="AO23:AU23"/>
    <mergeCell ref="B22:D22"/>
    <mergeCell ref="E22:Y22"/>
    <mergeCell ref="Z22:AC22"/>
    <mergeCell ref="AD22:AH22"/>
    <mergeCell ref="AI22:AN22"/>
    <mergeCell ref="B20:AU20"/>
    <mergeCell ref="E21:Y21"/>
    <mergeCell ref="Z21:AC21"/>
    <mergeCell ref="AD21:AH21"/>
    <mergeCell ref="AI21:AN21"/>
    <mergeCell ref="AO21:AU21"/>
    <mergeCell ref="G6:AA6"/>
    <mergeCell ref="B8:AU8"/>
    <mergeCell ref="B10:AU15"/>
    <mergeCell ref="AK17:AU17"/>
    <mergeCell ref="AK18:AU18"/>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D54"/>
  <sheetViews>
    <sheetView topLeftCell="A31" workbookViewId="0">
      <selection activeCell="AO49" sqref="AO49"/>
    </sheetView>
  </sheetViews>
  <sheetFormatPr defaultColWidth="9.140625" defaultRowHeight="15"/>
  <cols>
    <col min="1" max="22" width="2" style="1" customWidth="1"/>
    <col min="23" max="52" width="2.42578125" style="1" customWidth="1"/>
    <col min="53" max="55" width="2" style="1" customWidth="1"/>
    <col min="56" max="56" width="2.5703125" style="1" customWidth="1"/>
    <col min="57" max="67" width="2" style="1" customWidth="1"/>
    <col min="68" max="16384" width="9.140625" style="1"/>
  </cols>
  <sheetData>
    <row r="2" spans="2:52" ht="15.75">
      <c r="B2" s="121" t="s">
        <v>0</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row>
    <row r="3" spans="2:52" ht="15" customHeight="1">
      <c r="B3" s="121" t="s">
        <v>398</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row>
    <row r="4" spans="2:52" ht="15.75">
      <c r="B4" s="121" t="s">
        <v>399</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row>
    <row r="7" spans="2:52" ht="15" customHeight="1">
      <c r="B7" s="208" t="s">
        <v>414</v>
      </c>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row>
    <row r="9" spans="2:52" ht="15.75" customHeight="1">
      <c r="B9" s="272" t="s">
        <v>415</v>
      </c>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row>
    <row r="10" spans="2:52" ht="15.75" customHeight="1">
      <c r="B10" s="272"/>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row>
    <row r="11" spans="2:52" ht="15.75" customHeight="1">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row>
    <row r="12" spans="2:52" ht="15.75" customHeight="1">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c r="AZ12" s="272"/>
    </row>
    <row r="13" spans="2:52">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row>
    <row r="14" spans="2:52">
      <c r="B14" s="273" t="s">
        <v>416</v>
      </c>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47"/>
      <c r="AE14" s="47"/>
      <c r="AF14" s="47"/>
      <c r="AG14" s="47"/>
      <c r="AH14" s="47"/>
      <c r="AI14" s="47"/>
      <c r="AJ14" s="47"/>
      <c r="AK14" s="47"/>
      <c r="AL14" s="47"/>
      <c r="AM14" s="47"/>
      <c r="AN14" s="47"/>
      <c r="AO14" s="47"/>
      <c r="AP14" s="47"/>
      <c r="AQ14" s="47"/>
      <c r="AR14" s="47"/>
      <c r="AS14" s="47"/>
      <c r="AT14" s="47"/>
      <c r="AU14" s="47"/>
      <c r="AV14" s="47"/>
      <c r="AW14" s="47"/>
      <c r="AX14" s="47"/>
      <c r="AY14" s="47"/>
      <c r="AZ14" s="47"/>
    </row>
    <row r="15" spans="2:52" ht="23.25" customHeight="1"/>
    <row r="16" spans="2:52" ht="83.25" customHeight="1">
      <c r="B16" s="274" t="s">
        <v>32</v>
      </c>
      <c r="C16" s="276"/>
      <c r="D16" s="274" t="s">
        <v>33</v>
      </c>
      <c r="E16" s="275"/>
      <c r="F16" s="275"/>
      <c r="G16" s="275"/>
      <c r="H16" s="275"/>
      <c r="I16" s="275"/>
      <c r="J16" s="275"/>
      <c r="K16" s="275"/>
      <c r="L16" s="275"/>
      <c r="M16" s="275"/>
      <c r="N16" s="275"/>
      <c r="O16" s="276"/>
      <c r="P16" s="254" t="s">
        <v>34</v>
      </c>
      <c r="Q16" s="254"/>
      <c r="R16" s="254"/>
      <c r="S16" s="254" t="s">
        <v>35</v>
      </c>
      <c r="T16" s="254"/>
      <c r="U16" s="254"/>
      <c r="V16" s="254"/>
      <c r="W16" s="274" t="s">
        <v>417</v>
      </c>
      <c r="X16" s="275"/>
      <c r="Y16" s="275"/>
      <c r="Z16" s="275"/>
      <c r="AA16" s="275"/>
      <c r="AB16" s="274" t="s">
        <v>417</v>
      </c>
      <c r="AC16" s="275"/>
      <c r="AD16" s="275"/>
      <c r="AE16" s="275"/>
      <c r="AF16" s="275"/>
      <c r="AG16" s="274" t="s">
        <v>417</v>
      </c>
      <c r="AH16" s="275"/>
      <c r="AI16" s="275"/>
      <c r="AJ16" s="275"/>
      <c r="AK16" s="275"/>
      <c r="AL16" s="274" t="s">
        <v>417</v>
      </c>
      <c r="AM16" s="275"/>
      <c r="AN16" s="275"/>
      <c r="AO16" s="275"/>
      <c r="AP16" s="275"/>
      <c r="AQ16" s="274" t="s">
        <v>418</v>
      </c>
      <c r="AR16" s="275"/>
      <c r="AS16" s="275"/>
      <c r="AT16" s="275"/>
      <c r="AU16" s="275"/>
      <c r="AV16" s="274" t="s">
        <v>419</v>
      </c>
      <c r="AW16" s="275"/>
      <c r="AX16" s="275"/>
      <c r="AY16" s="275"/>
      <c r="AZ16" s="276"/>
    </row>
    <row r="17" spans="2:56">
      <c r="B17" s="247">
        <v>1</v>
      </c>
      <c r="C17" s="247"/>
      <c r="D17" s="248" t="str">
        <f>'Teklif Mektubu'!E22</f>
        <v>TR42/24/TD/0050 - Makine Sektöründe Teknolojiyi Yükseltiyoruz Orta-Yüksek’ten Yüksek Teknolojiye Geçiş İçin Adım Atın!</v>
      </c>
      <c r="E17" s="249"/>
      <c r="F17" s="249"/>
      <c r="G17" s="249"/>
      <c r="H17" s="249"/>
      <c r="I17" s="249"/>
      <c r="J17" s="249"/>
      <c r="K17" s="249"/>
      <c r="L17" s="249"/>
      <c r="M17" s="249"/>
      <c r="N17" s="249"/>
      <c r="O17" s="250"/>
      <c r="P17" s="251" t="str">
        <f>'Teklif Mektubu'!Z22</f>
        <v>Adet</v>
      </c>
      <c r="Q17" s="252"/>
      <c r="R17" s="253"/>
      <c r="S17" s="263">
        <f>'Teklif Mektubu'!AD22</f>
        <v>1</v>
      </c>
      <c r="T17" s="264"/>
      <c r="U17" s="264"/>
      <c r="V17" s="265"/>
      <c r="W17" s="255">
        <v>0</v>
      </c>
      <c r="X17" s="256"/>
      <c r="Y17" s="256"/>
      <c r="Z17" s="256"/>
      <c r="AA17" s="257"/>
      <c r="AB17" s="255">
        <v>0</v>
      </c>
      <c r="AC17" s="256"/>
      <c r="AD17" s="256"/>
      <c r="AE17" s="256"/>
      <c r="AF17" s="257"/>
      <c r="AG17" s="255">
        <v>0</v>
      </c>
      <c r="AH17" s="256"/>
      <c r="AI17" s="256"/>
      <c r="AJ17" s="256"/>
      <c r="AK17" s="257"/>
      <c r="AL17" s="255">
        <v>0</v>
      </c>
      <c r="AM17" s="256"/>
      <c r="AN17" s="256"/>
      <c r="AO17" s="256"/>
      <c r="AP17" s="257"/>
      <c r="AQ17" s="259">
        <f>AVERAGE(W17:AP17)</f>
        <v>0</v>
      </c>
      <c r="AR17" s="260"/>
      <c r="AS17" s="260"/>
      <c r="AT17" s="260"/>
      <c r="AU17" s="260"/>
      <c r="AV17" s="259">
        <f>AQ17*S17</f>
        <v>0</v>
      </c>
      <c r="AW17" s="260"/>
      <c r="AX17" s="260"/>
      <c r="AY17" s="260"/>
      <c r="AZ17" s="261"/>
      <c r="BD17" s="67"/>
    </row>
    <row r="18" spans="2:56">
      <c r="B18" s="247">
        <v>2</v>
      </c>
      <c r="C18" s="247"/>
      <c r="D18" s="248"/>
      <c r="E18" s="249"/>
      <c r="F18" s="249"/>
      <c r="G18" s="249"/>
      <c r="H18" s="249"/>
      <c r="I18" s="249"/>
      <c r="J18" s="249"/>
      <c r="K18" s="249"/>
      <c r="L18" s="249"/>
      <c r="M18" s="249"/>
      <c r="N18" s="249"/>
      <c r="O18" s="250"/>
      <c r="P18" s="251"/>
      <c r="Q18" s="252"/>
      <c r="R18" s="253"/>
      <c r="S18" s="263"/>
      <c r="T18" s="264"/>
      <c r="U18" s="264"/>
      <c r="V18" s="265"/>
      <c r="W18" s="255"/>
      <c r="X18" s="256"/>
      <c r="Y18" s="256"/>
      <c r="Z18" s="256"/>
      <c r="AA18" s="257"/>
      <c r="AB18" s="259"/>
      <c r="AC18" s="260"/>
      <c r="AD18" s="260"/>
      <c r="AE18" s="260"/>
      <c r="AF18" s="261"/>
      <c r="AG18" s="259"/>
      <c r="AH18" s="260"/>
      <c r="AI18" s="260"/>
      <c r="AJ18" s="260"/>
      <c r="AK18" s="261"/>
      <c r="AL18" s="259"/>
      <c r="AM18" s="260"/>
      <c r="AN18" s="260"/>
      <c r="AO18" s="260"/>
      <c r="AP18" s="261"/>
      <c r="AQ18" s="259"/>
      <c r="AR18" s="260"/>
      <c r="AS18" s="260"/>
      <c r="AT18" s="260"/>
      <c r="AU18" s="261"/>
      <c r="AV18" s="259">
        <f t="shared" ref="AV18:AV26" si="0">S18*AQ18</f>
        <v>0</v>
      </c>
      <c r="AW18" s="260"/>
      <c r="AX18" s="260"/>
      <c r="AY18" s="260"/>
      <c r="AZ18" s="261"/>
      <c r="BD18" s="67"/>
    </row>
    <row r="19" spans="2:56">
      <c r="B19" s="247">
        <v>3</v>
      </c>
      <c r="C19" s="247"/>
      <c r="D19" s="248"/>
      <c r="E19" s="249"/>
      <c r="F19" s="249"/>
      <c r="G19" s="249"/>
      <c r="H19" s="249"/>
      <c r="I19" s="249"/>
      <c r="J19" s="249"/>
      <c r="K19" s="249"/>
      <c r="L19" s="249"/>
      <c r="M19" s="249"/>
      <c r="N19" s="249"/>
      <c r="O19" s="250"/>
      <c r="P19" s="251"/>
      <c r="Q19" s="252"/>
      <c r="R19" s="253"/>
      <c r="S19" s="263"/>
      <c r="T19" s="264"/>
      <c r="U19" s="264"/>
      <c r="V19" s="265"/>
      <c r="W19" s="255"/>
      <c r="X19" s="256"/>
      <c r="Y19" s="256"/>
      <c r="Z19" s="256"/>
      <c r="AA19" s="257"/>
      <c r="AB19" s="259"/>
      <c r="AC19" s="260"/>
      <c r="AD19" s="260"/>
      <c r="AE19" s="260"/>
      <c r="AF19" s="261"/>
      <c r="AG19" s="259"/>
      <c r="AH19" s="260"/>
      <c r="AI19" s="260"/>
      <c r="AJ19" s="260"/>
      <c r="AK19" s="261"/>
      <c r="AL19" s="259"/>
      <c r="AM19" s="260"/>
      <c r="AN19" s="260"/>
      <c r="AO19" s="260"/>
      <c r="AP19" s="261"/>
      <c r="AQ19" s="259"/>
      <c r="AR19" s="260"/>
      <c r="AS19" s="260"/>
      <c r="AT19" s="260"/>
      <c r="AU19" s="261"/>
      <c r="AV19" s="259">
        <f t="shared" si="0"/>
        <v>0</v>
      </c>
      <c r="AW19" s="260"/>
      <c r="AX19" s="260"/>
      <c r="AY19" s="260"/>
      <c r="AZ19" s="261"/>
      <c r="BD19" s="67"/>
    </row>
    <row r="20" spans="2:56">
      <c r="B20" s="247">
        <v>4</v>
      </c>
      <c r="C20" s="247"/>
      <c r="D20" s="248"/>
      <c r="E20" s="249"/>
      <c r="F20" s="249"/>
      <c r="G20" s="249"/>
      <c r="H20" s="249"/>
      <c r="I20" s="249"/>
      <c r="J20" s="249"/>
      <c r="K20" s="249"/>
      <c r="L20" s="249"/>
      <c r="M20" s="249"/>
      <c r="N20" s="249"/>
      <c r="O20" s="250"/>
      <c r="P20" s="251"/>
      <c r="Q20" s="252"/>
      <c r="R20" s="253"/>
      <c r="S20" s="263"/>
      <c r="T20" s="264"/>
      <c r="U20" s="264"/>
      <c r="V20" s="265"/>
      <c r="W20" s="255"/>
      <c r="X20" s="256"/>
      <c r="Y20" s="256"/>
      <c r="Z20" s="256"/>
      <c r="AA20" s="257"/>
      <c r="AB20" s="259"/>
      <c r="AC20" s="260"/>
      <c r="AD20" s="260"/>
      <c r="AE20" s="260"/>
      <c r="AF20" s="261"/>
      <c r="AG20" s="259"/>
      <c r="AH20" s="260"/>
      <c r="AI20" s="260"/>
      <c r="AJ20" s="260"/>
      <c r="AK20" s="261"/>
      <c r="AL20" s="259"/>
      <c r="AM20" s="260"/>
      <c r="AN20" s="260"/>
      <c r="AO20" s="260"/>
      <c r="AP20" s="261"/>
      <c r="AQ20" s="259"/>
      <c r="AR20" s="260"/>
      <c r="AS20" s="260"/>
      <c r="AT20" s="260"/>
      <c r="AU20" s="261"/>
      <c r="AV20" s="259">
        <f t="shared" si="0"/>
        <v>0</v>
      </c>
      <c r="AW20" s="260"/>
      <c r="AX20" s="260"/>
      <c r="AY20" s="260"/>
      <c r="AZ20" s="261"/>
      <c r="BD20" s="67"/>
    </row>
    <row r="21" spans="2:56">
      <c r="B21" s="247">
        <v>5</v>
      </c>
      <c r="C21" s="247"/>
      <c r="D21" s="248"/>
      <c r="E21" s="249"/>
      <c r="F21" s="249"/>
      <c r="G21" s="249"/>
      <c r="H21" s="249"/>
      <c r="I21" s="249"/>
      <c r="J21" s="249"/>
      <c r="K21" s="249"/>
      <c r="L21" s="249"/>
      <c r="M21" s="249"/>
      <c r="N21" s="249"/>
      <c r="O21" s="250"/>
      <c r="P21" s="251"/>
      <c r="Q21" s="252"/>
      <c r="R21" s="253"/>
      <c r="S21" s="263"/>
      <c r="T21" s="264"/>
      <c r="U21" s="264"/>
      <c r="V21" s="265"/>
      <c r="W21" s="255"/>
      <c r="X21" s="256"/>
      <c r="Y21" s="256"/>
      <c r="Z21" s="256"/>
      <c r="AA21" s="257"/>
      <c r="AB21" s="259"/>
      <c r="AC21" s="260"/>
      <c r="AD21" s="260"/>
      <c r="AE21" s="260"/>
      <c r="AF21" s="261"/>
      <c r="AG21" s="259"/>
      <c r="AH21" s="260"/>
      <c r="AI21" s="260"/>
      <c r="AJ21" s="260"/>
      <c r="AK21" s="261"/>
      <c r="AL21" s="259"/>
      <c r="AM21" s="260"/>
      <c r="AN21" s="260"/>
      <c r="AO21" s="260"/>
      <c r="AP21" s="261"/>
      <c r="AQ21" s="259"/>
      <c r="AR21" s="260"/>
      <c r="AS21" s="260"/>
      <c r="AT21" s="260"/>
      <c r="AU21" s="261"/>
      <c r="AV21" s="259">
        <f t="shared" si="0"/>
        <v>0</v>
      </c>
      <c r="AW21" s="260"/>
      <c r="AX21" s="260"/>
      <c r="AY21" s="260"/>
      <c r="AZ21" s="261"/>
      <c r="BD21" s="67"/>
    </row>
    <row r="22" spans="2:56">
      <c r="B22" s="247">
        <v>6</v>
      </c>
      <c r="C22" s="247"/>
      <c r="D22" s="248"/>
      <c r="E22" s="249"/>
      <c r="F22" s="249"/>
      <c r="G22" s="249"/>
      <c r="H22" s="249"/>
      <c r="I22" s="249"/>
      <c r="J22" s="249"/>
      <c r="K22" s="249"/>
      <c r="L22" s="249"/>
      <c r="M22" s="249"/>
      <c r="N22" s="249"/>
      <c r="O22" s="250"/>
      <c r="P22" s="251"/>
      <c r="Q22" s="252"/>
      <c r="R22" s="253"/>
      <c r="S22" s="263"/>
      <c r="T22" s="264"/>
      <c r="U22" s="264"/>
      <c r="V22" s="265"/>
      <c r="W22" s="255"/>
      <c r="X22" s="256"/>
      <c r="Y22" s="256"/>
      <c r="Z22" s="256"/>
      <c r="AA22" s="257"/>
      <c r="AB22" s="255"/>
      <c r="AC22" s="256"/>
      <c r="AD22" s="256"/>
      <c r="AE22" s="256"/>
      <c r="AF22" s="257"/>
      <c r="AG22" s="259"/>
      <c r="AH22" s="260"/>
      <c r="AI22" s="260"/>
      <c r="AJ22" s="260"/>
      <c r="AK22" s="261"/>
      <c r="AL22" s="255"/>
      <c r="AM22" s="256"/>
      <c r="AN22" s="256"/>
      <c r="AO22" s="256"/>
      <c r="AP22" s="257"/>
      <c r="AQ22" s="259"/>
      <c r="AR22" s="260"/>
      <c r="AS22" s="260"/>
      <c r="AT22" s="260"/>
      <c r="AU22" s="261"/>
      <c r="AV22" s="259">
        <f t="shared" si="0"/>
        <v>0</v>
      </c>
      <c r="AW22" s="260"/>
      <c r="AX22" s="260"/>
      <c r="AY22" s="260"/>
      <c r="AZ22" s="261"/>
    </row>
    <row r="23" spans="2:56">
      <c r="B23" s="247">
        <v>7</v>
      </c>
      <c r="C23" s="247"/>
      <c r="D23" s="248"/>
      <c r="E23" s="249"/>
      <c r="F23" s="249"/>
      <c r="G23" s="249"/>
      <c r="H23" s="249"/>
      <c r="I23" s="249"/>
      <c r="J23" s="249"/>
      <c r="K23" s="249"/>
      <c r="L23" s="249"/>
      <c r="M23" s="249"/>
      <c r="N23" s="249"/>
      <c r="O23" s="250"/>
      <c r="P23" s="251"/>
      <c r="Q23" s="252"/>
      <c r="R23" s="253"/>
      <c r="S23" s="263"/>
      <c r="T23" s="264"/>
      <c r="U23" s="264"/>
      <c r="V23" s="265"/>
      <c r="W23" s="255"/>
      <c r="X23" s="256"/>
      <c r="Y23" s="256"/>
      <c r="Z23" s="256"/>
      <c r="AA23" s="257"/>
      <c r="AB23" s="255"/>
      <c r="AC23" s="256"/>
      <c r="AD23" s="256"/>
      <c r="AE23" s="256"/>
      <c r="AF23" s="257"/>
      <c r="AG23" s="259"/>
      <c r="AH23" s="260"/>
      <c r="AI23" s="260"/>
      <c r="AJ23" s="260"/>
      <c r="AK23" s="261"/>
      <c r="AL23" s="255"/>
      <c r="AM23" s="256"/>
      <c r="AN23" s="256"/>
      <c r="AO23" s="256"/>
      <c r="AP23" s="257"/>
      <c r="AQ23" s="259"/>
      <c r="AR23" s="260"/>
      <c r="AS23" s="260"/>
      <c r="AT23" s="260"/>
      <c r="AU23" s="261"/>
      <c r="AV23" s="259">
        <f t="shared" si="0"/>
        <v>0</v>
      </c>
      <c r="AW23" s="260"/>
      <c r="AX23" s="260"/>
      <c r="AY23" s="260"/>
      <c r="AZ23" s="261"/>
      <c r="BD23" s="67"/>
    </row>
    <row r="24" spans="2:56">
      <c r="B24" s="247">
        <v>8</v>
      </c>
      <c r="C24" s="247"/>
      <c r="D24" s="248"/>
      <c r="E24" s="249"/>
      <c r="F24" s="249"/>
      <c r="G24" s="249"/>
      <c r="H24" s="249"/>
      <c r="I24" s="249"/>
      <c r="J24" s="249"/>
      <c r="K24" s="249"/>
      <c r="L24" s="249"/>
      <c r="M24" s="249"/>
      <c r="N24" s="249"/>
      <c r="O24" s="250"/>
      <c r="P24" s="251"/>
      <c r="Q24" s="252"/>
      <c r="R24" s="253"/>
      <c r="S24" s="263"/>
      <c r="T24" s="264"/>
      <c r="U24" s="264"/>
      <c r="V24" s="265"/>
      <c r="W24" s="255"/>
      <c r="X24" s="256"/>
      <c r="Y24" s="256"/>
      <c r="Z24" s="256"/>
      <c r="AA24" s="257"/>
      <c r="AB24" s="255"/>
      <c r="AC24" s="256"/>
      <c r="AD24" s="256"/>
      <c r="AE24" s="256"/>
      <c r="AF24" s="257"/>
      <c r="AG24" s="259"/>
      <c r="AH24" s="260"/>
      <c r="AI24" s="260"/>
      <c r="AJ24" s="260"/>
      <c r="AK24" s="261"/>
      <c r="AL24" s="255"/>
      <c r="AM24" s="256"/>
      <c r="AN24" s="256"/>
      <c r="AO24" s="256"/>
      <c r="AP24" s="257"/>
      <c r="AQ24" s="259"/>
      <c r="AR24" s="260"/>
      <c r="AS24" s="260"/>
      <c r="AT24" s="260"/>
      <c r="AU24" s="261"/>
      <c r="AV24" s="259">
        <f t="shared" si="0"/>
        <v>0</v>
      </c>
      <c r="AW24" s="260"/>
      <c r="AX24" s="260"/>
      <c r="AY24" s="260"/>
      <c r="AZ24" s="261"/>
    </row>
    <row r="25" spans="2:56">
      <c r="B25" s="247">
        <v>9</v>
      </c>
      <c r="C25" s="247"/>
      <c r="D25" s="248"/>
      <c r="E25" s="249"/>
      <c r="F25" s="249"/>
      <c r="G25" s="249"/>
      <c r="H25" s="249"/>
      <c r="I25" s="249"/>
      <c r="J25" s="249"/>
      <c r="K25" s="249"/>
      <c r="L25" s="249"/>
      <c r="M25" s="249"/>
      <c r="N25" s="249"/>
      <c r="O25" s="250"/>
      <c r="P25" s="251"/>
      <c r="Q25" s="252"/>
      <c r="R25" s="253"/>
      <c r="S25" s="263"/>
      <c r="T25" s="264"/>
      <c r="U25" s="264"/>
      <c r="V25" s="265"/>
      <c r="W25" s="255"/>
      <c r="X25" s="256"/>
      <c r="Y25" s="256"/>
      <c r="Z25" s="256"/>
      <c r="AA25" s="257"/>
      <c r="AB25" s="255"/>
      <c r="AC25" s="256"/>
      <c r="AD25" s="256"/>
      <c r="AE25" s="256"/>
      <c r="AF25" s="257"/>
      <c r="AG25" s="259"/>
      <c r="AH25" s="260"/>
      <c r="AI25" s="260"/>
      <c r="AJ25" s="260"/>
      <c r="AK25" s="261"/>
      <c r="AL25" s="255"/>
      <c r="AM25" s="256"/>
      <c r="AN25" s="256"/>
      <c r="AO25" s="256"/>
      <c r="AP25" s="257"/>
      <c r="AQ25" s="259"/>
      <c r="AR25" s="260"/>
      <c r="AS25" s="260"/>
      <c r="AT25" s="260"/>
      <c r="AU25" s="261"/>
      <c r="AV25" s="259">
        <f t="shared" si="0"/>
        <v>0</v>
      </c>
      <c r="AW25" s="260"/>
      <c r="AX25" s="260"/>
      <c r="AY25" s="260"/>
      <c r="AZ25" s="261"/>
    </row>
    <row r="26" spans="2:56">
      <c r="B26" s="247">
        <v>10</v>
      </c>
      <c r="C26" s="247"/>
      <c r="D26" s="248"/>
      <c r="E26" s="249"/>
      <c r="F26" s="249"/>
      <c r="G26" s="249"/>
      <c r="H26" s="249"/>
      <c r="I26" s="249"/>
      <c r="J26" s="249"/>
      <c r="K26" s="249"/>
      <c r="L26" s="249"/>
      <c r="M26" s="249"/>
      <c r="N26" s="249"/>
      <c r="O26" s="250"/>
      <c r="P26" s="251"/>
      <c r="Q26" s="252"/>
      <c r="R26" s="253"/>
      <c r="S26" s="263"/>
      <c r="T26" s="264"/>
      <c r="U26" s="264"/>
      <c r="V26" s="265"/>
      <c r="W26" s="255"/>
      <c r="X26" s="256"/>
      <c r="Y26" s="256"/>
      <c r="Z26" s="256"/>
      <c r="AA26" s="257"/>
      <c r="AB26" s="255"/>
      <c r="AC26" s="256"/>
      <c r="AD26" s="256"/>
      <c r="AE26" s="256"/>
      <c r="AF26" s="257"/>
      <c r="AG26" s="259"/>
      <c r="AH26" s="260"/>
      <c r="AI26" s="260"/>
      <c r="AJ26" s="260"/>
      <c r="AK26" s="261"/>
      <c r="AL26" s="255"/>
      <c r="AM26" s="256"/>
      <c r="AN26" s="256"/>
      <c r="AO26" s="256"/>
      <c r="AP26" s="257"/>
      <c r="AQ26" s="259"/>
      <c r="AR26" s="260"/>
      <c r="AS26" s="260"/>
      <c r="AT26" s="260"/>
      <c r="AU26" s="261"/>
      <c r="AV26" s="259">
        <f t="shared" si="0"/>
        <v>0</v>
      </c>
      <c r="AW26" s="260"/>
      <c r="AX26" s="260"/>
      <c r="AY26" s="260"/>
      <c r="AZ26" s="261"/>
    </row>
    <row r="27" spans="2:56">
      <c r="B27" s="68"/>
      <c r="C27" s="69"/>
      <c r="D27" s="247" t="s">
        <v>407</v>
      </c>
      <c r="E27" s="247"/>
      <c r="F27" s="247"/>
      <c r="G27" s="247"/>
      <c r="H27" s="247"/>
      <c r="I27" s="247"/>
      <c r="J27" s="247"/>
      <c r="K27" s="247"/>
      <c r="L27" s="247"/>
      <c r="M27" s="247"/>
      <c r="N27" s="247"/>
      <c r="O27" s="247"/>
      <c r="P27" s="247"/>
      <c r="Q27" s="247"/>
      <c r="R27" s="247"/>
      <c r="S27" s="264">
        <f>SUM(S17:V26)</f>
        <v>1</v>
      </c>
      <c r="T27" s="264"/>
      <c r="U27" s="264"/>
      <c r="V27" s="265"/>
      <c r="W27" s="255">
        <f>W17*S17+W18*S18+W19*S19+W20*S20+W21*S21+W22*S22+W23*S23+W24*S24+W25*S25+W26*S26</f>
        <v>0</v>
      </c>
      <c r="X27" s="256"/>
      <c r="Y27" s="256"/>
      <c r="Z27" s="256"/>
      <c r="AA27" s="257"/>
      <c r="AB27" s="255">
        <f>AB17*S17+AB18*S18+AB19*S19+AB20*S20+AB21*S21+AB22*S22+AB23*S23+AB24*S24+AB25*S25+AB26*S26</f>
        <v>0</v>
      </c>
      <c r="AC27" s="256"/>
      <c r="AD27" s="256"/>
      <c r="AE27" s="256"/>
      <c r="AF27" s="257"/>
      <c r="AG27" s="255">
        <f>AG17*S17+AG18*S18+AG19*S19+AG20*S20+AG21*S21+AG22*S22+AG23*S23+AG24*S24+AG25*S25+AG26*S26</f>
        <v>0</v>
      </c>
      <c r="AH27" s="256"/>
      <c r="AI27" s="256"/>
      <c r="AJ27" s="256"/>
      <c r="AK27" s="257"/>
      <c r="AL27" s="255">
        <f>AL17*S17+AL18*S18+AL19*S19+AL20*S20+AL21*S21+AL22*S22+AL23*S23+AL24*S24+AL25*S25+AL26*S26</f>
        <v>0</v>
      </c>
      <c r="AM27" s="256"/>
      <c r="AN27" s="256"/>
      <c r="AO27" s="256"/>
      <c r="AP27" s="257"/>
      <c r="AQ27" s="259"/>
      <c r="AR27" s="260"/>
      <c r="AS27" s="260"/>
      <c r="AT27" s="260"/>
      <c r="AU27" s="260"/>
      <c r="AV27" s="266">
        <f>SUM(AV17:AZ26)</f>
        <v>0</v>
      </c>
      <c r="AW27" s="267"/>
      <c r="AX27" s="267"/>
      <c r="AY27" s="267"/>
      <c r="AZ27" s="268"/>
    </row>
    <row r="28" spans="2:56">
      <c r="B28" s="279" t="s">
        <v>420</v>
      </c>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1"/>
      <c r="AV28" s="269"/>
      <c r="AW28" s="270"/>
      <c r="AX28" s="270"/>
      <c r="AY28" s="270"/>
      <c r="AZ28" s="271"/>
    </row>
    <row r="31" spans="2:56" ht="24" customHeight="1">
      <c r="B31" s="258" t="s">
        <v>421</v>
      </c>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row>
    <row r="33" spans="2:52" ht="27.75" customHeight="1">
      <c r="B33" s="262" t="s">
        <v>32</v>
      </c>
      <c r="C33" s="262"/>
      <c r="D33" s="262" t="s">
        <v>33</v>
      </c>
      <c r="E33" s="262"/>
      <c r="F33" s="262"/>
      <c r="G33" s="262"/>
      <c r="H33" s="262"/>
      <c r="I33" s="262"/>
      <c r="J33" s="262"/>
      <c r="K33" s="262"/>
      <c r="L33" s="262"/>
      <c r="M33" s="262"/>
      <c r="N33" s="262"/>
      <c r="O33" s="262"/>
      <c r="P33" s="262"/>
      <c r="Q33" s="262"/>
      <c r="R33" s="262"/>
      <c r="S33" s="262"/>
      <c r="T33" s="262" t="s">
        <v>34</v>
      </c>
      <c r="U33" s="262"/>
      <c r="V33" s="262"/>
      <c r="W33" s="262"/>
      <c r="X33" s="262" t="s">
        <v>35</v>
      </c>
      <c r="Y33" s="262"/>
      <c r="Z33" s="262"/>
      <c r="AA33" s="262"/>
      <c r="AB33" s="288" t="s">
        <v>422</v>
      </c>
      <c r="AC33" s="288"/>
      <c r="AD33" s="288"/>
      <c r="AE33" s="288"/>
      <c r="AF33" s="288"/>
      <c r="AG33" s="288"/>
      <c r="AH33" s="288"/>
      <c r="AI33" s="288"/>
      <c r="AJ33" s="288"/>
      <c r="AK33" s="288"/>
      <c r="AL33" s="288"/>
      <c r="AM33" s="288"/>
      <c r="AN33" s="288"/>
      <c r="AO33" s="274" t="s">
        <v>423</v>
      </c>
      <c r="AP33" s="275"/>
      <c r="AQ33" s="275"/>
      <c r="AR33" s="275"/>
      <c r="AS33" s="276"/>
      <c r="AT33" s="262" t="s">
        <v>424</v>
      </c>
      <c r="AU33" s="262"/>
      <c r="AV33" s="262"/>
      <c r="AW33" s="262"/>
      <c r="AX33" s="262"/>
      <c r="AY33" s="262"/>
      <c r="AZ33" s="262"/>
    </row>
    <row r="34" spans="2:52" ht="39" customHeight="1">
      <c r="B34" s="277">
        <v>1</v>
      </c>
      <c r="C34" s="277"/>
      <c r="D34" s="277" t="s">
        <v>425</v>
      </c>
      <c r="E34" s="277"/>
      <c r="F34" s="277"/>
      <c r="G34" s="277"/>
      <c r="H34" s="277"/>
      <c r="I34" s="277"/>
      <c r="J34" s="277"/>
      <c r="K34" s="277"/>
      <c r="L34" s="277"/>
      <c r="M34" s="277"/>
      <c r="N34" s="277"/>
      <c r="O34" s="277"/>
      <c r="P34" s="277"/>
      <c r="Q34" s="277"/>
      <c r="R34" s="277"/>
      <c r="S34" s="277"/>
      <c r="T34" s="144" t="str">
        <f>P17</f>
        <v>Adet</v>
      </c>
      <c r="U34" s="144"/>
      <c r="V34" s="144"/>
      <c r="W34" s="144"/>
      <c r="X34" s="236">
        <f>S27</f>
        <v>1</v>
      </c>
      <c r="Y34" s="236"/>
      <c r="Z34" s="236"/>
      <c r="AA34" s="236"/>
      <c r="AB34" s="289" t="str">
        <f>W16</f>
        <v>X FİRMASI</v>
      </c>
      <c r="AC34" s="289"/>
      <c r="AD34" s="289"/>
      <c r="AE34" s="289"/>
      <c r="AF34" s="289"/>
      <c r="AG34" s="289"/>
      <c r="AH34" s="289"/>
      <c r="AI34" s="289"/>
      <c r="AJ34" s="289"/>
      <c r="AK34" s="289"/>
      <c r="AL34" s="289"/>
      <c r="AM34" s="289"/>
      <c r="AN34" s="289"/>
      <c r="AO34" s="285">
        <f>W17</f>
        <v>0</v>
      </c>
      <c r="AP34" s="286"/>
      <c r="AQ34" s="286"/>
      <c r="AR34" s="286"/>
      <c r="AS34" s="287"/>
      <c r="AT34" s="282">
        <f>W27</f>
        <v>0</v>
      </c>
      <c r="AU34" s="282"/>
      <c r="AV34" s="282"/>
      <c r="AW34" s="282"/>
      <c r="AX34" s="282"/>
      <c r="AY34" s="282"/>
      <c r="AZ34" s="282"/>
    </row>
    <row r="35" spans="2:52" ht="24.75" customHeight="1">
      <c r="B35" s="283" t="s">
        <v>426</v>
      </c>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4">
        <f>AT34</f>
        <v>0</v>
      </c>
      <c r="AU35" s="284"/>
      <c r="AV35" s="284"/>
      <c r="AW35" s="284"/>
      <c r="AX35" s="284"/>
      <c r="AY35" s="284"/>
      <c r="AZ35" s="284"/>
    </row>
    <row r="39" spans="2:52">
      <c r="B39" s="246">
        <v>44206</v>
      </c>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row>
    <row r="40" spans="2:52" ht="15" customHeight="1">
      <c r="B40" s="278" t="s">
        <v>427</v>
      </c>
      <c r="C40" s="278"/>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8"/>
      <c r="AY40" s="278"/>
      <c r="AZ40" s="278"/>
    </row>
    <row r="41" spans="2:52" ht="15.75" customHeight="1">
      <c r="B41" s="42"/>
      <c r="AZ41" s="70"/>
    </row>
    <row r="42" spans="2:52">
      <c r="B42" s="42"/>
      <c r="AZ42" s="70"/>
    </row>
    <row r="43" spans="2:52">
      <c r="B43" s="42"/>
      <c r="W43" s="132" t="str">
        <f>'Talep Formu'!AL47</f>
        <v>Ömer KAYA</v>
      </c>
      <c r="X43" s="132"/>
      <c r="Y43" s="132"/>
      <c r="Z43" s="132"/>
      <c r="AA43" s="132"/>
      <c r="AB43" s="132"/>
      <c r="AC43" s="132"/>
      <c r="AD43" s="132"/>
      <c r="AE43" s="132"/>
      <c r="AF43" s="132"/>
      <c r="AZ43" s="70"/>
    </row>
    <row r="44" spans="2:52">
      <c r="B44" s="42"/>
      <c r="W44" s="119" t="str">
        <f>'Talep Formu'!AL48</f>
        <v>Birim Başkanı V.</v>
      </c>
      <c r="X44" s="119"/>
      <c r="Y44" s="119"/>
      <c r="Z44" s="119"/>
      <c r="AA44" s="119"/>
      <c r="AB44" s="119"/>
      <c r="AC44" s="119"/>
      <c r="AD44" s="119"/>
      <c r="AE44" s="119"/>
      <c r="AF44" s="119"/>
      <c r="AZ44" s="70"/>
    </row>
    <row r="45" spans="2:52">
      <c r="B45" s="132" t="s">
        <v>402</v>
      </c>
      <c r="C45" s="132"/>
      <c r="D45" s="132"/>
      <c r="E45" s="132"/>
      <c r="F45" s="132"/>
      <c r="G45" s="132"/>
      <c r="H45" s="132"/>
      <c r="I45" s="132"/>
      <c r="J45" s="132"/>
      <c r="K45" s="132"/>
      <c r="AI45" s="44"/>
      <c r="AJ45" s="44"/>
      <c r="AL45" s="44"/>
      <c r="AM45" s="44"/>
      <c r="AN45" s="44"/>
      <c r="AO45" s="44"/>
      <c r="AR45" s="123" t="str">
        <f>'Talep Formu'!C47</f>
        <v>Murat SADIK</v>
      </c>
      <c r="AS45" s="123"/>
      <c r="AT45" s="123"/>
      <c r="AU45" s="123"/>
      <c r="AV45" s="123"/>
      <c r="AW45" s="123"/>
      <c r="AX45" s="123"/>
      <c r="AY45" s="123"/>
      <c r="AZ45" s="70"/>
    </row>
    <row r="46" spans="2:52" ht="15" customHeight="1">
      <c r="B46" s="278" t="s">
        <v>403</v>
      </c>
      <c r="C46" s="278"/>
      <c r="D46" s="278"/>
      <c r="E46" s="278"/>
      <c r="F46" s="278"/>
      <c r="G46" s="278"/>
      <c r="H46" s="278"/>
      <c r="I46" s="278"/>
      <c r="J46" s="278"/>
      <c r="K46" s="278"/>
      <c r="AR46" s="1" t="str">
        <f>'Talep Formu'!C48</f>
        <v xml:space="preserve">İdari İşler Sorumlusu </v>
      </c>
      <c r="AZ46" s="70"/>
    </row>
    <row r="47" spans="2:52">
      <c r="B47" s="42"/>
      <c r="AZ47" s="70"/>
    </row>
    <row r="48" spans="2:52" ht="15.75">
      <c r="B48" s="59"/>
      <c r="F48" s="42"/>
      <c r="G48" s="42"/>
      <c r="O48" s="42"/>
      <c r="AL48" s="59"/>
    </row>
    <row r="49" spans="19:32">
      <c r="S49" s="46"/>
      <c r="U49" s="71"/>
      <c r="V49" s="71"/>
      <c r="W49" s="246">
        <f>B39</f>
        <v>44206</v>
      </c>
      <c r="X49" s="246"/>
      <c r="Y49" s="246"/>
      <c r="Z49" s="246"/>
      <c r="AA49" s="246"/>
      <c r="AB49" s="246"/>
      <c r="AC49" s="246"/>
      <c r="AD49" s="246"/>
      <c r="AE49" s="246"/>
      <c r="AF49" s="246"/>
    </row>
    <row r="51" spans="19:32" ht="15.75">
      <c r="S51" s="62"/>
      <c r="U51" s="62"/>
      <c r="V51" s="62"/>
      <c r="W51" s="121" t="s">
        <v>428</v>
      </c>
      <c r="X51" s="121"/>
      <c r="Y51" s="121"/>
      <c r="Z51" s="121"/>
      <c r="AA51" s="121"/>
      <c r="AB51" s="121"/>
      <c r="AC51" s="121"/>
      <c r="AD51" s="121"/>
      <c r="AE51" s="121"/>
      <c r="AF51" s="121"/>
    </row>
    <row r="52" spans="19:32" ht="15.75">
      <c r="S52" s="62"/>
      <c r="W52" s="119" t="s">
        <v>429</v>
      </c>
      <c r="X52" s="119"/>
      <c r="Y52" s="119"/>
      <c r="Z52" s="119"/>
      <c r="AA52" s="119"/>
      <c r="AB52" s="119"/>
      <c r="AC52" s="119"/>
      <c r="AD52" s="119"/>
      <c r="AE52" s="119"/>
      <c r="AF52" s="119"/>
    </row>
    <row r="53" spans="19:32">
      <c r="W53" s="119" t="s">
        <v>161</v>
      </c>
      <c r="X53" s="119"/>
      <c r="Y53" s="119"/>
      <c r="Z53" s="119"/>
      <c r="AA53" s="119"/>
      <c r="AB53" s="119"/>
      <c r="AC53" s="119"/>
      <c r="AD53" s="119"/>
      <c r="AE53" s="119"/>
      <c r="AF53" s="119"/>
    </row>
    <row r="54" spans="19:32">
      <c r="W54" s="119" t="s">
        <v>165</v>
      </c>
      <c r="X54" s="119"/>
      <c r="Y54" s="119"/>
      <c r="Z54" s="119"/>
      <c r="AA54" s="119"/>
      <c r="AB54" s="119"/>
      <c r="AC54" s="119"/>
      <c r="AD54" s="119"/>
      <c r="AE54" s="119"/>
      <c r="AF54" s="119"/>
    </row>
  </sheetData>
  <mergeCells count="154">
    <mergeCell ref="B46:K46"/>
    <mergeCell ref="AL23:AP23"/>
    <mergeCell ref="AL26:AP26"/>
    <mergeCell ref="S26:V26"/>
    <mergeCell ref="B28:AU28"/>
    <mergeCell ref="AV26:AZ26"/>
    <mergeCell ref="S27:V27"/>
    <mergeCell ref="D27:R27"/>
    <mergeCell ref="W43:AF43"/>
    <mergeCell ref="AR45:AY45"/>
    <mergeCell ref="B45:K45"/>
    <mergeCell ref="AT33:AZ33"/>
    <mergeCell ref="AT34:AZ34"/>
    <mergeCell ref="B35:AS35"/>
    <mergeCell ref="AT35:AZ35"/>
    <mergeCell ref="B40:AZ40"/>
    <mergeCell ref="B39:AZ39"/>
    <mergeCell ref="B33:C33"/>
    <mergeCell ref="B34:C34"/>
    <mergeCell ref="AO33:AS33"/>
    <mergeCell ref="AO34:AS34"/>
    <mergeCell ref="AB33:AN33"/>
    <mergeCell ref="AB34:AN34"/>
    <mergeCell ref="D33:S33"/>
    <mergeCell ref="D34:S34"/>
    <mergeCell ref="T34:W34"/>
    <mergeCell ref="X34:AA34"/>
    <mergeCell ref="T33:W33"/>
    <mergeCell ref="D18:O18"/>
    <mergeCell ref="AQ24:AU24"/>
    <mergeCell ref="AG24:AK24"/>
    <mergeCell ref="AL24:AP24"/>
    <mergeCell ref="P24:R24"/>
    <mergeCell ref="S24:V24"/>
    <mergeCell ref="W24:AA24"/>
    <mergeCell ref="AB24:AF24"/>
    <mergeCell ref="AQ21:AU21"/>
    <mergeCell ref="AG21:AK21"/>
    <mergeCell ref="AL21:AP21"/>
    <mergeCell ref="AB21:AF21"/>
    <mergeCell ref="AB23:AF23"/>
    <mergeCell ref="AQ22:AU22"/>
    <mergeCell ref="AG22:AK22"/>
    <mergeCell ref="AL22:AP22"/>
    <mergeCell ref="P22:R22"/>
    <mergeCell ref="S22:V22"/>
    <mergeCell ref="W22:AA22"/>
    <mergeCell ref="AV18:AZ18"/>
    <mergeCell ref="D16:O16"/>
    <mergeCell ref="D17:O17"/>
    <mergeCell ref="P18:R18"/>
    <mergeCell ref="S18:V18"/>
    <mergeCell ref="AQ18:AU18"/>
    <mergeCell ref="AV17:AZ17"/>
    <mergeCell ref="AQ20:AU20"/>
    <mergeCell ref="P20:R20"/>
    <mergeCell ref="S20:V20"/>
    <mergeCell ref="W20:AA20"/>
    <mergeCell ref="AV19:AZ19"/>
    <mergeCell ref="AB18:AF18"/>
    <mergeCell ref="AG18:AK18"/>
    <mergeCell ref="AL18:AP18"/>
    <mergeCell ref="AB19:AF19"/>
    <mergeCell ref="AG19:AK19"/>
    <mergeCell ref="AL19:AP19"/>
    <mergeCell ref="AB20:AF20"/>
    <mergeCell ref="AG20:AK20"/>
    <mergeCell ref="AL20:AP20"/>
    <mergeCell ref="AV20:AZ20"/>
    <mergeCell ref="AL16:AP16"/>
    <mergeCell ref="AG17:AK17"/>
    <mergeCell ref="AL17:AP17"/>
    <mergeCell ref="B2:AZ2"/>
    <mergeCell ref="B3:AZ3"/>
    <mergeCell ref="B4:AZ4"/>
    <mergeCell ref="B7:AZ7"/>
    <mergeCell ref="B9:AZ12"/>
    <mergeCell ref="S16:V16"/>
    <mergeCell ref="B17:C17"/>
    <mergeCell ref="B14:AC14"/>
    <mergeCell ref="P17:R17"/>
    <mergeCell ref="S17:V17"/>
    <mergeCell ref="W17:AA17"/>
    <mergeCell ref="AB16:AF16"/>
    <mergeCell ref="AQ16:AU16"/>
    <mergeCell ref="W16:AA16"/>
    <mergeCell ref="AG16:AK16"/>
    <mergeCell ref="AV16:AZ16"/>
    <mergeCell ref="B16:C16"/>
    <mergeCell ref="AQ17:AU17"/>
    <mergeCell ref="B21:C21"/>
    <mergeCell ref="B22:C22"/>
    <mergeCell ref="B23:C23"/>
    <mergeCell ref="AQ19:AU19"/>
    <mergeCell ref="P19:R19"/>
    <mergeCell ref="S19:V19"/>
    <mergeCell ref="W19:AA19"/>
    <mergeCell ref="D21:O21"/>
    <mergeCell ref="D22:O22"/>
    <mergeCell ref="D23:O23"/>
    <mergeCell ref="P21:R21"/>
    <mergeCell ref="S21:V21"/>
    <mergeCell ref="W21:AA21"/>
    <mergeCell ref="D20:O20"/>
    <mergeCell ref="B19:C19"/>
    <mergeCell ref="B20:C20"/>
    <mergeCell ref="P23:R23"/>
    <mergeCell ref="AB22:AF22"/>
    <mergeCell ref="AV21:AZ21"/>
    <mergeCell ref="S23:V23"/>
    <mergeCell ref="AV22:AZ22"/>
    <mergeCell ref="AQ23:AU23"/>
    <mergeCell ref="AG23:AK23"/>
    <mergeCell ref="AQ27:AU27"/>
    <mergeCell ref="S25:V25"/>
    <mergeCell ref="W25:AA25"/>
    <mergeCell ref="AB25:AF25"/>
    <mergeCell ref="AG25:AK25"/>
    <mergeCell ref="AL25:AP25"/>
    <mergeCell ref="AQ25:AU25"/>
    <mergeCell ref="AQ26:AU26"/>
    <mergeCell ref="AG26:AK26"/>
    <mergeCell ref="W26:AA26"/>
    <mergeCell ref="AB26:AF26"/>
    <mergeCell ref="AV27:AZ28"/>
    <mergeCell ref="AB27:AF27"/>
    <mergeCell ref="AG27:AK27"/>
    <mergeCell ref="AL27:AP27"/>
    <mergeCell ref="AV24:AZ24"/>
    <mergeCell ref="AV23:AZ23"/>
    <mergeCell ref="W49:AF49"/>
    <mergeCell ref="W51:AF51"/>
    <mergeCell ref="W52:AF52"/>
    <mergeCell ref="W53:AF53"/>
    <mergeCell ref="W54:AF54"/>
    <mergeCell ref="B25:C25"/>
    <mergeCell ref="D25:O25"/>
    <mergeCell ref="P25:R25"/>
    <mergeCell ref="P16:R16"/>
    <mergeCell ref="D19:O19"/>
    <mergeCell ref="W23:AA23"/>
    <mergeCell ref="B24:C24"/>
    <mergeCell ref="D24:O24"/>
    <mergeCell ref="B26:C26"/>
    <mergeCell ref="D26:O26"/>
    <mergeCell ref="W27:AA27"/>
    <mergeCell ref="AB17:AF17"/>
    <mergeCell ref="B18:C18"/>
    <mergeCell ref="W18:AA18"/>
    <mergeCell ref="B31:AZ31"/>
    <mergeCell ref="AV25:AZ25"/>
    <mergeCell ref="P26:R26"/>
    <mergeCell ref="W44:AF44"/>
    <mergeCell ref="X33:AA33"/>
  </mergeCells>
  <pageMargins left="0.39370078740157477" right="0.19685039370078738" top="0.19685039370078738" bottom="0.19685039370078738" header="0.31496062992125984" footer="0.31496062992125984"/>
  <pageSetup paperSize="9" scale="8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9"/>
  <sheetViews>
    <sheetView topLeftCell="A7" workbookViewId="0">
      <selection activeCell="K27" sqref="K27:S27"/>
    </sheetView>
  </sheetViews>
  <sheetFormatPr defaultColWidth="9.140625" defaultRowHeight="15"/>
  <cols>
    <col min="1" max="1" width="2.85546875" style="1" customWidth="1"/>
    <col min="2" max="10" width="5.7109375" style="1" customWidth="1"/>
    <col min="11" max="19" width="4.7109375" style="1" customWidth="1"/>
    <col min="20" max="20" width="2.140625" style="1" customWidth="1"/>
    <col min="21" max="43" width="9.140625" style="1"/>
    <col min="44" max="44" width="9.140625" style="1" customWidth="1"/>
    <col min="45" max="16384" width="9.140625" style="1"/>
  </cols>
  <sheetData>
    <row r="2" spans="2:19" ht="27.75" customHeight="1">
      <c r="B2" s="290" t="s">
        <v>430</v>
      </c>
      <c r="C2" s="290"/>
      <c r="D2" s="290"/>
      <c r="E2" s="290"/>
      <c r="F2" s="290"/>
      <c r="G2" s="290"/>
      <c r="H2" s="290"/>
      <c r="I2" s="290"/>
      <c r="J2" s="290"/>
      <c r="K2" s="290"/>
      <c r="L2" s="290"/>
      <c r="M2" s="290"/>
      <c r="N2" s="290"/>
      <c r="O2" s="290"/>
      <c r="P2" s="290"/>
      <c r="Q2" s="290"/>
      <c r="R2" s="290"/>
      <c r="S2" s="290"/>
    </row>
    <row r="4" spans="2:19" ht="30.75" customHeight="1">
      <c r="B4" s="300" t="s">
        <v>431</v>
      </c>
      <c r="C4" s="300"/>
      <c r="D4" s="300"/>
      <c r="E4" s="300"/>
      <c r="F4" s="300"/>
      <c r="G4" s="300"/>
      <c r="H4" s="300"/>
      <c r="I4" s="300"/>
      <c r="J4" s="302" t="s">
        <v>432</v>
      </c>
      <c r="K4" s="302"/>
      <c r="L4" s="302"/>
      <c r="M4" s="302"/>
      <c r="N4" s="302"/>
      <c r="O4" s="302"/>
      <c r="P4" s="302"/>
      <c r="Q4" s="302"/>
      <c r="R4" s="302"/>
      <c r="S4" s="302"/>
    </row>
    <row r="5" spans="2:19" ht="30.75" customHeight="1">
      <c r="B5" s="303" t="s">
        <v>433</v>
      </c>
      <c r="C5" s="303"/>
      <c r="D5" s="303"/>
      <c r="E5" s="303"/>
      <c r="F5" s="303"/>
      <c r="G5" s="303"/>
      <c r="H5" s="303"/>
      <c r="I5" s="303"/>
      <c r="J5" s="304">
        <f>'Y. Maliyet P Araştırma Tut.'!B39</f>
        <v>44206</v>
      </c>
      <c r="K5" s="304"/>
      <c r="L5" s="304"/>
      <c r="M5" s="304"/>
      <c r="N5" s="304"/>
      <c r="O5" s="304"/>
      <c r="P5" s="304"/>
      <c r="Q5" s="304"/>
      <c r="R5" s="304"/>
      <c r="S5" s="304"/>
    </row>
    <row r="6" spans="2:19" ht="30" customHeight="1">
      <c r="B6" s="301" t="s">
        <v>434</v>
      </c>
      <c r="C6" s="301"/>
      <c r="D6" s="301"/>
      <c r="E6" s="301"/>
      <c r="F6" s="301"/>
      <c r="G6" s="301"/>
      <c r="H6" s="301"/>
      <c r="I6" s="301"/>
      <c r="J6" s="301"/>
      <c r="K6" s="301"/>
      <c r="L6" s="301"/>
      <c r="M6" s="301"/>
      <c r="N6" s="301"/>
      <c r="O6" s="301"/>
      <c r="P6" s="301"/>
      <c r="Q6" s="301"/>
      <c r="R6" s="301"/>
      <c r="S6" s="301"/>
    </row>
    <row r="7" spans="2:19">
      <c r="B7" s="307"/>
      <c r="C7" s="307"/>
      <c r="D7" s="307"/>
      <c r="E7" s="307"/>
      <c r="F7" s="307"/>
      <c r="G7" s="307"/>
      <c r="H7" s="307"/>
      <c r="I7" s="307"/>
      <c r="J7" s="307"/>
      <c r="K7" s="307"/>
      <c r="L7" s="307"/>
      <c r="M7" s="307"/>
      <c r="N7" s="307"/>
      <c r="O7" s="307"/>
      <c r="P7" s="307"/>
      <c r="Q7" s="307"/>
      <c r="R7" s="307"/>
      <c r="S7" s="307"/>
    </row>
    <row r="8" spans="2:19">
      <c r="B8" s="308" t="s">
        <v>435</v>
      </c>
      <c r="C8" s="308"/>
      <c r="D8" s="308"/>
      <c r="E8" s="308"/>
      <c r="F8" s="308"/>
      <c r="G8" s="308"/>
      <c r="H8" s="308"/>
      <c r="I8" s="308"/>
      <c r="J8" s="308"/>
      <c r="K8" s="308"/>
      <c r="L8" s="308"/>
      <c r="M8" s="308"/>
      <c r="N8" s="308"/>
      <c r="O8" s="308"/>
      <c r="P8" s="308"/>
      <c r="Q8" s="308"/>
      <c r="R8" s="308"/>
      <c r="S8" s="308"/>
    </row>
    <row r="9" spans="2:19" ht="24.75" customHeight="1">
      <c r="B9" s="309" t="s">
        <v>436</v>
      </c>
      <c r="C9" s="309"/>
      <c r="D9" s="309"/>
      <c r="E9" s="309"/>
      <c r="F9" s="309"/>
      <c r="G9" s="309"/>
      <c r="H9" s="309"/>
      <c r="I9" s="309"/>
      <c r="J9" s="299" t="str">
        <f>'Talep Formu'!I6</f>
        <v>TR42/24/TD/0050 - Makine Sektöründe Teknolojiyi Yükseltiyoruz Orta-Yüksek’ten Yüksek Teknolojiye Geçiş İçin Adım Atın!</v>
      </c>
      <c r="K9" s="299"/>
      <c r="L9" s="299"/>
      <c r="M9" s="299"/>
      <c r="N9" s="299"/>
      <c r="O9" s="299"/>
      <c r="P9" s="299"/>
      <c r="Q9" s="299"/>
      <c r="R9" s="299"/>
      <c r="S9" s="299"/>
    </row>
    <row r="10" spans="2:19" ht="24.75" customHeight="1">
      <c r="B10" s="309" t="s">
        <v>437</v>
      </c>
      <c r="C10" s="309"/>
      <c r="D10" s="309"/>
      <c r="E10" s="309"/>
      <c r="F10" s="309"/>
      <c r="G10" s="309"/>
      <c r="H10" s="309"/>
      <c r="I10" s="309"/>
      <c r="J10" s="299" t="s">
        <v>438</v>
      </c>
      <c r="K10" s="299"/>
      <c r="L10" s="299"/>
      <c r="M10" s="299"/>
      <c r="N10" s="299"/>
      <c r="O10" s="299"/>
      <c r="P10" s="299"/>
      <c r="Q10" s="299"/>
      <c r="R10" s="299"/>
      <c r="S10" s="299"/>
    </row>
    <row r="11" spans="2:19" ht="24.75" customHeight="1">
      <c r="B11" s="309" t="s">
        <v>439</v>
      </c>
      <c r="C11" s="309"/>
      <c r="D11" s="309"/>
      <c r="E11" s="309"/>
      <c r="F11" s="309"/>
      <c r="G11" s="309"/>
      <c r="H11" s="309"/>
      <c r="I11" s="309"/>
      <c r="J11" s="299" t="str">
        <f>J9</f>
        <v>TR42/24/TD/0050 - Makine Sektöründe Teknolojiyi Yükseltiyoruz Orta-Yüksek’ten Yüksek Teknolojiye Geçiş İçin Adım Atın!</v>
      </c>
      <c r="K11" s="299"/>
      <c r="L11" s="299"/>
      <c r="M11" s="299"/>
      <c r="N11" s="299"/>
      <c r="O11" s="299"/>
      <c r="P11" s="299"/>
      <c r="Q11" s="299"/>
      <c r="R11" s="299"/>
      <c r="S11" s="299"/>
    </row>
    <row r="12" spans="2:19">
      <c r="B12" s="307"/>
      <c r="C12" s="307"/>
      <c r="D12" s="307"/>
      <c r="E12" s="307"/>
      <c r="F12" s="307"/>
      <c r="G12" s="307"/>
      <c r="H12" s="307"/>
      <c r="I12" s="307"/>
      <c r="J12" s="307"/>
      <c r="K12" s="307"/>
      <c r="L12" s="307"/>
      <c r="M12" s="307"/>
      <c r="N12" s="307"/>
      <c r="O12" s="307"/>
      <c r="P12" s="307"/>
      <c r="Q12" s="307"/>
      <c r="R12" s="307"/>
      <c r="S12" s="307"/>
    </row>
    <row r="13" spans="2:19" ht="30" customHeight="1">
      <c r="B13" s="303" t="s">
        <v>440</v>
      </c>
      <c r="C13" s="303"/>
      <c r="D13" s="303"/>
      <c r="E13" s="303"/>
      <c r="F13" s="303"/>
      <c r="G13" s="303"/>
      <c r="H13" s="303"/>
      <c r="I13" s="303"/>
      <c r="J13" s="303"/>
      <c r="K13" s="305">
        <f>'Y. Maliyet P Araştırma Tut.'!AV27</f>
        <v>0</v>
      </c>
      <c r="L13" s="305"/>
      <c r="M13" s="305"/>
      <c r="N13" s="305"/>
      <c r="O13" s="305"/>
      <c r="P13" s="305"/>
      <c r="Q13" s="305"/>
      <c r="R13" s="305"/>
      <c r="S13" s="305"/>
    </row>
    <row r="14" spans="2:19" ht="30" customHeight="1">
      <c r="B14" s="303" t="s">
        <v>441</v>
      </c>
      <c r="C14" s="303"/>
      <c r="D14" s="303"/>
      <c r="E14" s="303"/>
      <c r="F14" s="303"/>
      <c r="G14" s="303"/>
      <c r="H14" s="303"/>
      <c r="I14" s="303"/>
      <c r="J14" s="303"/>
      <c r="K14" s="306">
        <f>'Talep Formu'!AB35</f>
        <v>0</v>
      </c>
      <c r="L14" s="306"/>
      <c r="M14" s="306"/>
      <c r="N14" s="306"/>
      <c r="O14" s="306"/>
      <c r="P14" s="306"/>
      <c r="Q14" s="306"/>
      <c r="R14" s="306"/>
      <c r="S14" s="306"/>
    </row>
    <row r="15" spans="2:19" ht="30" customHeight="1">
      <c r="B15" s="303" t="s">
        <v>442</v>
      </c>
      <c r="C15" s="303"/>
      <c r="D15" s="303"/>
      <c r="E15" s="303"/>
      <c r="F15" s="303"/>
      <c r="G15" s="303"/>
      <c r="H15" s="303"/>
      <c r="I15" s="303"/>
      <c r="J15" s="310"/>
      <c r="K15" s="181" t="str">
        <f>'Talep Formu'!K34</f>
        <v>50.04.42.00.</v>
      </c>
      <c r="L15" s="182"/>
      <c r="M15" s="182"/>
      <c r="N15" s="179" t="str">
        <f>'Talep Formu'!R34</f>
        <v>01.03.1.03.05</v>
      </c>
      <c r="O15" s="179"/>
      <c r="P15" s="179"/>
      <c r="Q15" s="179"/>
      <c r="R15" s="179"/>
      <c r="S15" s="180"/>
    </row>
    <row r="16" spans="2:19" ht="30" customHeight="1">
      <c r="B16" s="303" t="s">
        <v>443</v>
      </c>
      <c r="C16" s="303"/>
      <c r="D16" s="303"/>
      <c r="E16" s="303"/>
      <c r="F16" s="303"/>
      <c r="G16" s="303"/>
      <c r="H16" s="303"/>
      <c r="I16" s="303"/>
      <c r="J16" s="303"/>
      <c r="K16" s="312" t="s">
        <v>444</v>
      </c>
      <c r="L16" s="312"/>
      <c r="M16" s="312"/>
      <c r="N16" s="312"/>
      <c r="O16" s="312"/>
      <c r="P16" s="312"/>
      <c r="Q16" s="312"/>
      <c r="R16" s="312"/>
      <c r="S16" s="312"/>
    </row>
    <row r="17" spans="2:19" ht="30" customHeight="1">
      <c r="B17" s="303" t="s">
        <v>445</v>
      </c>
      <c r="C17" s="303"/>
      <c r="D17" s="303"/>
      <c r="E17" s="303"/>
      <c r="F17" s="303"/>
      <c r="G17" s="303"/>
      <c r="H17" s="303"/>
      <c r="I17" s="303"/>
      <c r="J17" s="303"/>
      <c r="K17" s="235" t="s">
        <v>446</v>
      </c>
      <c r="L17" s="235"/>
      <c r="M17" s="235"/>
      <c r="N17" s="235"/>
      <c r="O17" s="235"/>
      <c r="P17" s="235"/>
      <c r="Q17" s="235"/>
      <c r="R17" s="235"/>
      <c r="S17" s="235"/>
    </row>
    <row r="18" spans="2:19" ht="30" customHeight="1">
      <c r="B18" s="303" t="s">
        <v>447</v>
      </c>
      <c r="C18" s="303"/>
      <c r="D18" s="303"/>
      <c r="E18" s="303"/>
      <c r="F18" s="303"/>
      <c r="G18" s="303"/>
      <c r="H18" s="303"/>
      <c r="I18" s="303"/>
      <c r="J18" s="303"/>
      <c r="K18" s="235" t="s">
        <v>448</v>
      </c>
      <c r="L18" s="235"/>
      <c r="M18" s="235"/>
      <c r="N18" s="235"/>
      <c r="O18" s="235"/>
      <c r="P18" s="235"/>
      <c r="Q18" s="235"/>
      <c r="R18" s="235"/>
      <c r="S18" s="235"/>
    </row>
    <row r="19" spans="2:19" ht="24" customHeight="1">
      <c r="B19" s="308" t="s">
        <v>449</v>
      </c>
      <c r="C19" s="308"/>
      <c r="D19" s="308"/>
      <c r="E19" s="308"/>
      <c r="F19" s="308"/>
      <c r="G19" s="308"/>
      <c r="H19" s="308"/>
      <c r="I19" s="308"/>
      <c r="J19" s="308"/>
      <c r="K19" s="308"/>
      <c r="L19" s="308"/>
      <c r="M19" s="308"/>
      <c r="N19" s="308"/>
      <c r="O19" s="308"/>
      <c r="P19" s="308"/>
      <c r="Q19" s="308"/>
      <c r="R19" s="308"/>
      <c r="S19" s="308"/>
    </row>
    <row r="20" spans="2:19" ht="124.5" customHeight="1">
      <c r="B20" s="313" t="str">
        <f>'Talep Formu'!B24</f>
        <v>*Detaylar Ek-B'de belirtilmiştir.</v>
      </c>
      <c r="C20" s="314"/>
      <c r="D20" s="314"/>
      <c r="E20" s="314"/>
      <c r="F20" s="314"/>
      <c r="G20" s="314"/>
      <c r="H20" s="314"/>
      <c r="I20" s="314"/>
      <c r="J20" s="314"/>
      <c r="K20" s="314"/>
      <c r="L20" s="314"/>
      <c r="M20" s="314"/>
      <c r="N20" s="314"/>
      <c r="O20" s="314"/>
      <c r="P20" s="314"/>
      <c r="Q20" s="314"/>
      <c r="R20" s="314"/>
      <c r="S20" s="315"/>
    </row>
    <row r="21" spans="2:19" ht="24" customHeight="1">
      <c r="B21" s="311" t="s">
        <v>450</v>
      </c>
      <c r="C21" s="311"/>
      <c r="D21" s="311"/>
      <c r="E21" s="311"/>
      <c r="F21" s="311"/>
      <c r="G21" s="311"/>
      <c r="H21" s="311"/>
      <c r="I21" s="311"/>
      <c r="J21" s="311"/>
      <c r="K21" s="311"/>
      <c r="L21" s="311"/>
      <c r="M21" s="311"/>
      <c r="N21" s="311"/>
      <c r="O21" s="311"/>
      <c r="P21" s="311"/>
      <c r="Q21" s="311"/>
      <c r="R21" s="311"/>
      <c r="S21" s="311"/>
    </row>
    <row r="22" spans="2:19">
      <c r="B22" s="291" t="s">
        <v>451</v>
      </c>
      <c r="C22" s="292"/>
      <c r="D22" s="292"/>
      <c r="E22" s="292"/>
      <c r="F22" s="292"/>
      <c r="G22" s="292"/>
      <c r="H22" s="292"/>
      <c r="I22" s="292"/>
      <c r="J22" s="292"/>
      <c r="K22" s="291" t="s">
        <v>452</v>
      </c>
      <c r="L22" s="292"/>
      <c r="M22" s="292"/>
      <c r="N22" s="292"/>
      <c r="O22" s="292"/>
      <c r="P22" s="292"/>
      <c r="Q22" s="292"/>
      <c r="R22" s="292"/>
      <c r="S22" s="296"/>
    </row>
    <row r="23" spans="2:19">
      <c r="B23" s="293"/>
      <c r="C23" s="142"/>
      <c r="D23" s="142"/>
      <c r="E23" s="142"/>
      <c r="F23" s="142"/>
      <c r="G23" s="142"/>
      <c r="H23" s="142"/>
      <c r="I23" s="142"/>
      <c r="J23" s="142"/>
      <c r="K23" s="293"/>
      <c r="L23" s="142"/>
      <c r="M23" s="142"/>
      <c r="N23" s="142"/>
      <c r="O23" s="142"/>
      <c r="P23" s="142"/>
      <c r="Q23" s="142"/>
      <c r="R23" s="142"/>
      <c r="S23" s="297"/>
    </row>
    <row r="24" spans="2:19">
      <c r="B24" s="293"/>
      <c r="C24" s="142"/>
      <c r="D24" s="142"/>
      <c r="E24" s="142"/>
      <c r="F24" s="142"/>
      <c r="G24" s="142"/>
      <c r="H24" s="142"/>
      <c r="I24" s="142"/>
      <c r="J24" s="142"/>
      <c r="K24" s="293"/>
      <c r="L24" s="142"/>
      <c r="M24" s="142"/>
      <c r="N24" s="142"/>
      <c r="O24" s="142"/>
      <c r="P24" s="142"/>
      <c r="Q24" s="142"/>
      <c r="R24" s="142"/>
      <c r="S24" s="297"/>
    </row>
    <row r="25" spans="2:19">
      <c r="B25" s="294">
        <f>J5</f>
        <v>44206</v>
      </c>
      <c r="C25" s="295"/>
      <c r="D25" s="295"/>
      <c r="E25" s="295"/>
      <c r="F25" s="295"/>
      <c r="G25" s="295"/>
      <c r="H25" s="295"/>
      <c r="I25" s="295"/>
      <c r="J25" s="295"/>
      <c r="K25" s="294">
        <f>J5</f>
        <v>44206</v>
      </c>
      <c r="L25" s="295"/>
      <c r="M25" s="295"/>
      <c r="N25" s="295"/>
      <c r="O25" s="295"/>
      <c r="P25" s="295"/>
      <c r="Q25" s="295"/>
      <c r="R25" s="295"/>
      <c r="S25" s="298"/>
    </row>
    <row r="26" spans="2:19" ht="15" customHeight="1">
      <c r="B26" s="293" t="str">
        <f>'Talep Formu'!B3</f>
        <v>Kurumsal Yönetim ve Kalite Birimi</v>
      </c>
      <c r="C26" s="142"/>
      <c r="D26" s="142"/>
      <c r="E26" s="142"/>
      <c r="F26" s="142"/>
      <c r="G26" s="142"/>
      <c r="H26" s="142"/>
      <c r="I26" s="142"/>
      <c r="J26" s="142"/>
      <c r="K26" s="293" t="s">
        <v>429</v>
      </c>
      <c r="L26" s="142"/>
      <c r="M26" s="142"/>
      <c r="N26" s="142"/>
      <c r="O26" s="142"/>
      <c r="P26" s="142"/>
      <c r="Q26" s="142"/>
      <c r="R26" s="142"/>
      <c r="S26" s="297"/>
    </row>
    <row r="27" spans="2:19">
      <c r="B27" s="316" t="str">
        <f>'Talep Formu'!AL47</f>
        <v>Ömer KAYA</v>
      </c>
      <c r="C27" s="317"/>
      <c r="D27" s="317"/>
      <c r="E27" s="317"/>
      <c r="F27" s="317"/>
      <c r="G27" s="317"/>
      <c r="H27" s="317"/>
      <c r="I27" s="317"/>
      <c r="J27" s="317"/>
      <c r="K27" s="320" t="str">
        <f>'Y. Maliyet P Araştırma Tut.'!W53</f>
        <v>Dr. Mustafa ÇÖPOĞLU</v>
      </c>
      <c r="L27" s="321"/>
      <c r="M27" s="321"/>
      <c r="N27" s="321"/>
      <c r="O27" s="321"/>
      <c r="P27" s="321"/>
      <c r="Q27" s="321"/>
      <c r="R27" s="321"/>
      <c r="S27" s="322"/>
    </row>
    <row r="28" spans="2:19" ht="15" customHeight="1">
      <c r="B28" s="293" t="str">
        <f>'Talep Formu'!AL48</f>
        <v>Birim Başkanı V.</v>
      </c>
      <c r="C28" s="142"/>
      <c r="D28" s="142"/>
      <c r="E28" s="142"/>
      <c r="F28" s="142"/>
      <c r="G28" s="142"/>
      <c r="H28" s="142"/>
      <c r="I28" s="142"/>
      <c r="J28" s="142"/>
      <c r="K28" s="293" t="s">
        <v>165</v>
      </c>
      <c r="L28" s="142"/>
      <c r="M28" s="142"/>
      <c r="N28" s="142"/>
      <c r="O28" s="142"/>
      <c r="P28" s="142"/>
      <c r="Q28" s="142"/>
      <c r="R28" s="142"/>
      <c r="S28" s="297"/>
    </row>
    <row r="29" spans="2:19" ht="42" customHeight="1">
      <c r="B29" s="318"/>
      <c r="C29" s="319"/>
      <c r="D29" s="319"/>
      <c r="E29" s="319"/>
      <c r="F29" s="319"/>
      <c r="G29" s="319"/>
      <c r="H29" s="319"/>
      <c r="I29" s="319"/>
      <c r="J29" s="319"/>
      <c r="K29" s="323"/>
      <c r="L29" s="324"/>
      <c r="M29" s="324"/>
      <c r="N29" s="324"/>
      <c r="O29" s="324"/>
      <c r="P29" s="324"/>
      <c r="Q29" s="324"/>
      <c r="R29" s="324"/>
      <c r="S29" s="325"/>
    </row>
  </sheetData>
  <mergeCells count="43">
    <mergeCell ref="B27:J27"/>
    <mergeCell ref="B28:J28"/>
    <mergeCell ref="B29:J29"/>
    <mergeCell ref="K27:S27"/>
    <mergeCell ref="K28:S28"/>
    <mergeCell ref="K29:S29"/>
    <mergeCell ref="B21:S21"/>
    <mergeCell ref="K16:S16"/>
    <mergeCell ref="K17:S17"/>
    <mergeCell ref="K18:S18"/>
    <mergeCell ref="B20:S20"/>
    <mergeCell ref="B19:S19"/>
    <mergeCell ref="B18:J18"/>
    <mergeCell ref="B15:J15"/>
    <mergeCell ref="B16:J16"/>
    <mergeCell ref="B17:J17"/>
    <mergeCell ref="K15:M15"/>
    <mergeCell ref="N15:S15"/>
    <mergeCell ref="K13:S13"/>
    <mergeCell ref="K14:S14"/>
    <mergeCell ref="B12:S12"/>
    <mergeCell ref="B7:S7"/>
    <mergeCell ref="B8:S8"/>
    <mergeCell ref="B9:I9"/>
    <mergeCell ref="B10:I10"/>
    <mergeCell ref="B11:I11"/>
    <mergeCell ref="B13:J13"/>
    <mergeCell ref="B2:S2"/>
    <mergeCell ref="B22:J24"/>
    <mergeCell ref="B25:J25"/>
    <mergeCell ref="B26:J26"/>
    <mergeCell ref="K22:S24"/>
    <mergeCell ref="K25:S25"/>
    <mergeCell ref="K26:S26"/>
    <mergeCell ref="J9:S9"/>
    <mergeCell ref="J10:S10"/>
    <mergeCell ref="J11:S11"/>
    <mergeCell ref="B4:I4"/>
    <mergeCell ref="B6:S6"/>
    <mergeCell ref="J4:S4"/>
    <mergeCell ref="B5:I5"/>
    <mergeCell ref="J5:S5"/>
    <mergeCell ref="B14:J14"/>
  </mergeCells>
  <pageMargins left="0.39370078740157477" right="0.19685039370078738" top="0.19685039370078738" bottom="0.19685039370078738"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43"/>
  <sheetViews>
    <sheetView topLeftCell="A15" workbookViewId="0">
      <selection activeCell="BK20" sqref="BK20"/>
    </sheetView>
  </sheetViews>
  <sheetFormatPr defaultColWidth="9.140625" defaultRowHeight="15"/>
  <cols>
    <col min="1" max="62" width="2" style="1" customWidth="1"/>
    <col min="63" max="16384" width="9.140625" style="1"/>
  </cols>
  <sheetData>
    <row r="1" spans="2:47" ht="15.75">
      <c r="B1" s="121" t="s">
        <v>0</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row>
    <row r="2" spans="2:47" ht="15" customHeight="1">
      <c r="B2" s="121" t="s">
        <v>398</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row>
    <row r="3" spans="2:47" ht="15.75">
      <c r="B3" s="121" t="s">
        <v>399</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row>
    <row r="5" spans="2:47" ht="15.75">
      <c r="B5" s="347" t="s">
        <v>15</v>
      </c>
      <c r="C5" s="347"/>
      <c r="D5" s="347"/>
      <c r="E5" s="348" t="str">
        <f>'Talep Formu'!I5</f>
        <v>2024 Kasım-Aralık Dönemi Teknik Destek</v>
      </c>
      <c r="F5" s="348"/>
      <c r="G5" s="348"/>
      <c r="H5" s="348"/>
      <c r="I5" s="348"/>
      <c r="J5" s="348"/>
      <c r="K5" s="348"/>
      <c r="L5" s="348"/>
      <c r="M5" s="348"/>
      <c r="N5" s="348"/>
      <c r="O5" s="348"/>
      <c r="P5" s="348"/>
      <c r="AK5" s="17"/>
      <c r="AL5" s="349">
        <f>'Y. Maliyet P Araştırma Tut.'!B39</f>
        <v>44206</v>
      </c>
      <c r="AM5" s="349"/>
      <c r="AN5" s="349"/>
      <c r="AO5" s="349"/>
      <c r="AP5" s="349"/>
      <c r="AQ5" s="349"/>
      <c r="AR5" s="349"/>
      <c r="AS5" s="349"/>
      <c r="AT5" s="349"/>
      <c r="AU5" s="349"/>
    </row>
    <row r="7" spans="2:47" ht="15" customHeight="1">
      <c r="B7" s="208" t="s">
        <v>453</v>
      </c>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2:47" ht="15" customHeight="1">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2:47" ht="15" customHeight="1">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2:47">
      <c r="B10" s="123" t="s">
        <v>454</v>
      </c>
      <c r="C10" s="123"/>
      <c r="D10" s="123"/>
      <c r="E10" s="123"/>
      <c r="F10" s="326" t="str">
        <f>'Y. Maliyet P Araştırma Tut.'!AB34</f>
        <v>X FİRMASI</v>
      </c>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row>
    <row r="12" spans="2:47" ht="15.75" customHeight="1">
      <c r="B12" s="327" t="s">
        <v>455</v>
      </c>
      <c r="C12" s="327"/>
      <c r="D12" s="327"/>
      <c r="E12" s="327"/>
      <c r="F12" s="327"/>
      <c r="G12" s="327"/>
      <c r="H12" s="327"/>
      <c r="I12" s="327"/>
      <c r="J12" s="327"/>
      <c r="K12" s="327"/>
      <c r="L12" s="327"/>
      <c r="M12" s="327"/>
      <c r="N12" s="327"/>
      <c r="O12" s="328">
        <f>'Teklif Mektubu'!AL5</f>
        <v>45678</v>
      </c>
      <c r="P12" s="328"/>
      <c r="Q12" s="328"/>
      <c r="R12" s="328"/>
      <c r="S12" s="328"/>
      <c r="T12" s="328"/>
      <c r="U12" s="329" t="s">
        <v>456</v>
      </c>
      <c r="V12" s="329"/>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c r="AU12" s="329"/>
    </row>
    <row r="13" spans="2:47" ht="15.75" customHeight="1">
      <c r="B13" s="342" t="s">
        <v>457</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row>
    <row r="14" spans="2:47" ht="15.75" customHeight="1">
      <c r="B14" s="344" t="s">
        <v>458</v>
      </c>
      <c r="C14" s="344"/>
      <c r="D14" s="344"/>
      <c r="E14" s="344"/>
      <c r="F14" s="344"/>
      <c r="G14" s="344"/>
      <c r="H14" s="344"/>
      <c r="I14" s="344"/>
      <c r="J14" s="344"/>
      <c r="K14" s="344"/>
      <c r="L14" s="344"/>
      <c r="M14" s="344"/>
      <c r="N14" s="344"/>
      <c r="O14" s="345">
        <v>44195</v>
      </c>
      <c r="P14" s="346"/>
      <c r="Q14" s="346"/>
      <c r="R14" s="346"/>
      <c r="S14" s="346"/>
      <c r="T14" s="346"/>
      <c r="U14" s="346"/>
      <c r="V14" s="342" t="s">
        <v>459</v>
      </c>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c r="AT14" s="342"/>
      <c r="AU14" s="342"/>
    </row>
    <row r="15" spans="2:47" ht="15.75" customHeight="1">
      <c r="B15" s="343" t="s">
        <v>460</v>
      </c>
      <c r="C15" s="343"/>
      <c r="D15" s="343"/>
      <c r="E15" s="343"/>
      <c r="F15" s="343"/>
      <c r="G15" s="343"/>
      <c r="H15" s="343"/>
      <c r="I15" s="343"/>
      <c r="J15" s="343"/>
      <c r="K15" s="343"/>
      <c r="L15" s="343"/>
      <c r="M15" s="343"/>
      <c r="N15" s="343"/>
      <c r="O15" s="343"/>
      <c r="P15" s="343"/>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row>
    <row r="16" spans="2:47" ht="15.75" customHeight="1">
      <c r="B16" s="342" t="s">
        <v>461</v>
      </c>
      <c r="C16" s="342"/>
      <c r="D16" s="342"/>
      <c r="E16" s="342"/>
      <c r="F16" s="342"/>
      <c r="G16" s="342"/>
      <c r="H16" s="342"/>
      <c r="I16" s="342"/>
      <c r="J16" s="342"/>
      <c r="K16" s="342"/>
      <c r="L16" s="342"/>
      <c r="M16" s="342"/>
      <c r="N16" s="342"/>
      <c r="O16" s="342"/>
      <c r="P16" s="342"/>
      <c r="Q16" s="342"/>
      <c r="R16" s="342"/>
      <c r="S16" s="342"/>
      <c r="T16" s="342"/>
      <c r="U16" s="342"/>
      <c r="V16" s="34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row>
    <row r="17" spans="2:47">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row>
    <row r="18" spans="2: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2: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227" t="s">
        <v>402</v>
      </c>
      <c r="AL19" s="227"/>
      <c r="AM19" s="227"/>
      <c r="AN19" s="227"/>
      <c r="AO19" s="227"/>
      <c r="AP19" s="227"/>
      <c r="AQ19" s="227"/>
      <c r="AR19" s="227"/>
      <c r="AS19" s="227"/>
      <c r="AT19" s="227"/>
      <c r="AU19" s="227"/>
    </row>
    <row r="20" spans="2: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227" t="s">
        <v>403</v>
      </c>
      <c r="AL20" s="227"/>
      <c r="AM20" s="227"/>
      <c r="AN20" s="227"/>
      <c r="AO20" s="227"/>
      <c r="AP20" s="227"/>
      <c r="AQ20" s="227"/>
      <c r="AR20" s="227"/>
      <c r="AS20" s="227"/>
      <c r="AT20" s="227"/>
      <c r="AU20" s="227"/>
    </row>
    <row r="21" spans="2:47" ht="23.25" customHeight="1"/>
    <row r="22" spans="2:47" ht="28.5" customHeight="1">
      <c r="B22" s="73" t="s">
        <v>32</v>
      </c>
      <c r="C22" s="13"/>
      <c r="D22" s="13"/>
      <c r="E22" s="341" t="s">
        <v>33</v>
      </c>
      <c r="F22" s="341"/>
      <c r="G22" s="341"/>
      <c r="H22" s="341"/>
      <c r="I22" s="341"/>
      <c r="J22" s="341"/>
      <c r="K22" s="341"/>
      <c r="L22" s="341"/>
      <c r="M22" s="341"/>
      <c r="N22" s="341"/>
      <c r="O22" s="341"/>
      <c r="P22" s="341"/>
      <c r="Q22" s="341"/>
      <c r="R22" s="341"/>
      <c r="S22" s="341"/>
      <c r="T22" s="341"/>
      <c r="U22" s="341"/>
      <c r="V22" s="341"/>
      <c r="W22" s="341"/>
      <c r="X22" s="341"/>
      <c r="Y22" s="341"/>
      <c r="Z22" s="341" t="s">
        <v>34</v>
      </c>
      <c r="AA22" s="341"/>
      <c r="AB22" s="341"/>
      <c r="AC22" s="341"/>
      <c r="AD22" s="341" t="s">
        <v>35</v>
      </c>
      <c r="AE22" s="341"/>
      <c r="AF22" s="341"/>
      <c r="AG22" s="341"/>
      <c r="AH22" s="341"/>
      <c r="AI22" s="341" t="s">
        <v>405</v>
      </c>
      <c r="AJ22" s="341"/>
      <c r="AK22" s="341"/>
      <c r="AL22" s="341"/>
      <c r="AM22" s="341"/>
      <c r="AN22" s="341"/>
      <c r="AO22" s="341" t="s">
        <v>406</v>
      </c>
      <c r="AP22" s="341"/>
      <c r="AQ22" s="341"/>
      <c r="AR22" s="341"/>
      <c r="AS22" s="341"/>
      <c r="AT22" s="341"/>
      <c r="AU22" s="341"/>
    </row>
    <row r="23" spans="2:47">
      <c r="B23" s="338">
        <v>1</v>
      </c>
      <c r="C23" s="338"/>
      <c r="D23" s="338"/>
      <c r="E23" s="337" t="str">
        <f>'Talep Formu'!E12</f>
        <v>TR42/24/TD/0050 - Makine Sektöründe Teknolojiyi Yükseltiyoruz Orta-Yüksek’ten Yüksek Teknolojiye Geçiş İçin Adım Atın!</v>
      </c>
      <c r="F23" s="337"/>
      <c r="G23" s="337"/>
      <c r="H23" s="337"/>
      <c r="I23" s="337"/>
      <c r="J23" s="337"/>
      <c r="K23" s="337"/>
      <c r="L23" s="337"/>
      <c r="M23" s="337"/>
      <c r="N23" s="337"/>
      <c r="O23" s="337"/>
      <c r="P23" s="337"/>
      <c r="Q23" s="337"/>
      <c r="R23" s="337"/>
      <c r="S23" s="337"/>
      <c r="T23" s="337"/>
      <c r="U23" s="337"/>
      <c r="V23" s="337"/>
      <c r="W23" s="337"/>
      <c r="X23" s="337"/>
      <c r="Y23" s="337"/>
      <c r="Z23" s="338" t="str">
        <f>'Talep Formu'!Z12</f>
        <v>Adet</v>
      </c>
      <c r="AA23" s="338"/>
      <c r="AB23" s="338"/>
      <c r="AC23" s="338"/>
      <c r="AD23" s="339">
        <f>'Talep Formu'!AD12</f>
        <v>1</v>
      </c>
      <c r="AE23" s="339"/>
      <c r="AF23" s="339"/>
      <c r="AG23" s="339"/>
      <c r="AH23" s="339"/>
      <c r="AI23" s="340">
        <f>'Y. Maliyet P Araştırma Tut.'!W17</f>
        <v>0</v>
      </c>
      <c r="AJ23" s="338"/>
      <c r="AK23" s="338"/>
      <c r="AL23" s="338"/>
      <c r="AM23" s="338"/>
      <c r="AN23" s="338"/>
      <c r="AO23" s="333">
        <f>AD23*AI23</f>
        <v>0</v>
      </c>
      <c r="AP23" s="333"/>
      <c r="AQ23" s="333"/>
      <c r="AR23" s="333"/>
      <c r="AS23" s="333"/>
      <c r="AT23" s="333"/>
      <c r="AU23" s="333"/>
    </row>
    <row r="24" spans="2:47">
      <c r="B24" s="338">
        <v>2</v>
      </c>
      <c r="C24" s="338"/>
      <c r="D24" s="338"/>
      <c r="E24" s="337"/>
      <c r="F24" s="337"/>
      <c r="G24" s="337"/>
      <c r="H24" s="337"/>
      <c r="I24" s="337"/>
      <c r="J24" s="337"/>
      <c r="K24" s="337"/>
      <c r="L24" s="337"/>
      <c r="M24" s="337"/>
      <c r="N24" s="337"/>
      <c r="O24" s="337"/>
      <c r="P24" s="337"/>
      <c r="Q24" s="337"/>
      <c r="R24" s="337"/>
      <c r="S24" s="337"/>
      <c r="T24" s="337"/>
      <c r="U24" s="337"/>
      <c r="V24" s="337"/>
      <c r="W24" s="337"/>
      <c r="X24" s="337"/>
      <c r="Y24" s="337"/>
      <c r="Z24" s="338"/>
      <c r="AA24" s="338"/>
      <c r="AB24" s="338"/>
      <c r="AC24" s="338"/>
      <c r="AD24" s="339"/>
      <c r="AE24" s="339"/>
      <c r="AF24" s="339"/>
      <c r="AG24" s="339"/>
      <c r="AH24" s="339"/>
      <c r="AI24" s="340"/>
      <c r="AJ24" s="338"/>
      <c r="AK24" s="338"/>
      <c r="AL24" s="338"/>
      <c r="AM24" s="338"/>
      <c r="AN24" s="338"/>
      <c r="AO24" s="333"/>
      <c r="AP24" s="333"/>
      <c r="AQ24" s="333"/>
      <c r="AR24" s="333"/>
      <c r="AS24" s="333"/>
      <c r="AT24" s="333"/>
      <c r="AU24" s="333"/>
    </row>
    <row r="25" spans="2:47">
      <c r="B25" s="338">
        <v>3</v>
      </c>
      <c r="C25" s="338"/>
      <c r="D25" s="338"/>
      <c r="E25" s="337"/>
      <c r="F25" s="337"/>
      <c r="G25" s="337"/>
      <c r="H25" s="337"/>
      <c r="I25" s="337"/>
      <c r="J25" s="337"/>
      <c r="K25" s="337"/>
      <c r="L25" s="337"/>
      <c r="M25" s="337"/>
      <c r="N25" s="337"/>
      <c r="O25" s="337"/>
      <c r="P25" s="337"/>
      <c r="Q25" s="337"/>
      <c r="R25" s="337"/>
      <c r="S25" s="337"/>
      <c r="T25" s="337"/>
      <c r="U25" s="337"/>
      <c r="V25" s="337"/>
      <c r="W25" s="337"/>
      <c r="X25" s="337"/>
      <c r="Y25" s="337"/>
      <c r="Z25" s="338"/>
      <c r="AA25" s="338"/>
      <c r="AB25" s="338"/>
      <c r="AC25" s="338"/>
      <c r="AD25" s="339"/>
      <c r="AE25" s="339"/>
      <c r="AF25" s="339"/>
      <c r="AG25" s="339"/>
      <c r="AH25" s="339"/>
      <c r="AI25" s="340"/>
      <c r="AJ25" s="338"/>
      <c r="AK25" s="338"/>
      <c r="AL25" s="338"/>
      <c r="AM25" s="338"/>
      <c r="AN25" s="338"/>
      <c r="AO25" s="333"/>
      <c r="AP25" s="333"/>
      <c r="AQ25" s="333"/>
      <c r="AR25" s="333"/>
      <c r="AS25" s="333"/>
      <c r="AT25" s="333"/>
      <c r="AU25" s="333"/>
    </row>
    <row r="26" spans="2:47">
      <c r="B26" s="338">
        <v>4</v>
      </c>
      <c r="C26" s="338"/>
      <c r="D26" s="338"/>
      <c r="E26" s="337"/>
      <c r="F26" s="337"/>
      <c r="G26" s="337"/>
      <c r="H26" s="337"/>
      <c r="I26" s="337"/>
      <c r="J26" s="337"/>
      <c r="K26" s="337"/>
      <c r="L26" s="337"/>
      <c r="M26" s="337"/>
      <c r="N26" s="337"/>
      <c r="O26" s="337"/>
      <c r="P26" s="337"/>
      <c r="Q26" s="337"/>
      <c r="R26" s="337"/>
      <c r="S26" s="337"/>
      <c r="T26" s="337"/>
      <c r="U26" s="337"/>
      <c r="V26" s="337"/>
      <c r="W26" s="337"/>
      <c r="X26" s="337"/>
      <c r="Y26" s="337"/>
      <c r="Z26" s="338"/>
      <c r="AA26" s="338"/>
      <c r="AB26" s="338"/>
      <c r="AC26" s="338"/>
      <c r="AD26" s="339"/>
      <c r="AE26" s="339"/>
      <c r="AF26" s="339"/>
      <c r="AG26" s="339"/>
      <c r="AH26" s="339"/>
      <c r="AI26" s="340"/>
      <c r="AJ26" s="338"/>
      <c r="AK26" s="338"/>
      <c r="AL26" s="338"/>
      <c r="AM26" s="338"/>
      <c r="AN26" s="338"/>
      <c r="AO26" s="333"/>
      <c r="AP26" s="333"/>
      <c r="AQ26" s="333"/>
      <c r="AR26" s="333"/>
      <c r="AS26" s="333"/>
      <c r="AT26" s="333"/>
      <c r="AU26" s="333"/>
    </row>
    <row r="27" spans="2:47">
      <c r="B27" s="338">
        <v>5</v>
      </c>
      <c r="C27" s="338"/>
      <c r="D27" s="338"/>
      <c r="E27" s="337"/>
      <c r="F27" s="337"/>
      <c r="G27" s="337"/>
      <c r="H27" s="337"/>
      <c r="I27" s="337"/>
      <c r="J27" s="337"/>
      <c r="K27" s="337"/>
      <c r="L27" s="337"/>
      <c r="M27" s="337"/>
      <c r="N27" s="337"/>
      <c r="O27" s="337"/>
      <c r="P27" s="337"/>
      <c r="Q27" s="337"/>
      <c r="R27" s="337"/>
      <c r="S27" s="337"/>
      <c r="T27" s="337"/>
      <c r="U27" s="337"/>
      <c r="V27" s="337"/>
      <c r="W27" s="337"/>
      <c r="X27" s="337"/>
      <c r="Y27" s="337"/>
      <c r="Z27" s="338"/>
      <c r="AA27" s="338"/>
      <c r="AB27" s="338"/>
      <c r="AC27" s="338"/>
      <c r="AD27" s="339"/>
      <c r="AE27" s="339"/>
      <c r="AF27" s="339"/>
      <c r="AG27" s="339"/>
      <c r="AH27" s="339"/>
      <c r="AI27" s="340"/>
      <c r="AJ27" s="338"/>
      <c r="AK27" s="338"/>
      <c r="AL27" s="338"/>
      <c r="AM27" s="338"/>
      <c r="AN27" s="338"/>
      <c r="AO27" s="333"/>
      <c r="AP27" s="333"/>
      <c r="AQ27" s="333"/>
      <c r="AR27" s="333"/>
      <c r="AS27" s="333"/>
      <c r="AT27" s="333"/>
      <c r="AU27" s="333"/>
    </row>
    <row r="28" spans="2:47">
      <c r="B28" s="338">
        <v>6</v>
      </c>
      <c r="C28" s="338"/>
      <c r="D28" s="338"/>
      <c r="E28" s="337"/>
      <c r="F28" s="337"/>
      <c r="G28" s="337"/>
      <c r="H28" s="337"/>
      <c r="I28" s="337"/>
      <c r="J28" s="337"/>
      <c r="K28" s="337"/>
      <c r="L28" s="337"/>
      <c r="M28" s="337"/>
      <c r="N28" s="337"/>
      <c r="O28" s="337"/>
      <c r="P28" s="337"/>
      <c r="Q28" s="337"/>
      <c r="R28" s="337"/>
      <c r="S28" s="337"/>
      <c r="T28" s="337"/>
      <c r="U28" s="337"/>
      <c r="V28" s="337"/>
      <c r="W28" s="337"/>
      <c r="X28" s="337"/>
      <c r="Y28" s="337"/>
      <c r="Z28" s="338"/>
      <c r="AA28" s="338"/>
      <c r="AB28" s="338"/>
      <c r="AC28" s="338"/>
      <c r="AD28" s="339"/>
      <c r="AE28" s="339"/>
      <c r="AF28" s="339"/>
      <c r="AG28" s="339"/>
      <c r="AH28" s="339"/>
      <c r="AI28" s="340"/>
      <c r="AJ28" s="338"/>
      <c r="AK28" s="338"/>
      <c r="AL28" s="338"/>
      <c r="AM28" s="338"/>
      <c r="AN28" s="338"/>
      <c r="AO28" s="333"/>
      <c r="AP28" s="333"/>
      <c r="AQ28" s="333"/>
      <c r="AR28" s="333"/>
      <c r="AS28" s="333"/>
      <c r="AT28" s="333"/>
      <c r="AU28" s="333"/>
    </row>
    <row r="29" spans="2:47">
      <c r="B29" s="338">
        <v>7</v>
      </c>
      <c r="C29" s="338"/>
      <c r="D29" s="338"/>
      <c r="E29" s="337"/>
      <c r="F29" s="337"/>
      <c r="G29" s="337"/>
      <c r="H29" s="337"/>
      <c r="I29" s="337"/>
      <c r="J29" s="337"/>
      <c r="K29" s="337"/>
      <c r="L29" s="337"/>
      <c r="M29" s="337"/>
      <c r="N29" s="337"/>
      <c r="O29" s="337"/>
      <c r="P29" s="337"/>
      <c r="Q29" s="337"/>
      <c r="R29" s="337"/>
      <c r="S29" s="337"/>
      <c r="T29" s="337"/>
      <c r="U29" s="337"/>
      <c r="V29" s="337"/>
      <c r="W29" s="337"/>
      <c r="X29" s="337"/>
      <c r="Y29" s="337"/>
      <c r="Z29" s="338"/>
      <c r="AA29" s="338"/>
      <c r="AB29" s="338"/>
      <c r="AC29" s="338"/>
      <c r="AD29" s="339"/>
      <c r="AE29" s="339"/>
      <c r="AF29" s="339"/>
      <c r="AG29" s="339"/>
      <c r="AH29" s="339"/>
      <c r="AI29" s="340"/>
      <c r="AJ29" s="338"/>
      <c r="AK29" s="338"/>
      <c r="AL29" s="338"/>
      <c r="AM29" s="338"/>
      <c r="AN29" s="338"/>
      <c r="AO29" s="333"/>
      <c r="AP29" s="333"/>
      <c r="AQ29" s="333"/>
      <c r="AR29" s="333"/>
      <c r="AS29" s="333"/>
      <c r="AT29" s="333"/>
      <c r="AU29" s="333"/>
    </row>
    <row r="30" spans="2:47">
      <c r="B30" s="334">
        <v>8</v>
      </c>
      <c r="C30" s="335"/>
      <c r="D30" s="336"/>
      <c r="E30" s="337"/>
      <c r="F30" s="337"/>
      <c r="G30" s="337"/>
      <c r="H30" s="337"/>
      <c r="I30" s="337"/>
      <c r="J30" s="337"/>
      <c r="K30" s="337"/>
      <c r="L30" s="337"/>
      <c r="M30" s="337"/>
      <c r="N30" s="337"/>
      <c r="O30" s="337"/>
      <c r="P30" s="337"/>
      <c r="Q30" s="337"/>
      <c r="R30" s="337"/>
      <c r="S30" s="337"/>
      <c r="T30" s="337"/>
      <c r="U30" s="337"/>
      <c r="V30" s="337"/>
      <c r="W30" s="337"/>
      <c r="X30" s="337"/>
      <c r="Y30" s="337"/>
      <c r="Z30" s="338"/>
      <c r="AA30" s="338"/>
      <c r="AB30" s="338"/>
      <c r="AC30" s="338"/>
      <c r="AD30" s="339"/>
      <c r="AE30" s="339"/>
      <c r="AF30" s="339"/>
      <c r="AG30" s="339"/>
      <c r="AH30" s="339"/>
      <c r="AI30" s="340"/>
      <c r="AJ30" s="338"/>
      <c r="AK30" s="338"/>
      <c r="AL30" s="338"/>
      <c r="AM30" s="338"/>
      <c r="AN30" s="338"/>
      <c r="AO30" s="333"/>
      <c r="AP30" s="333"/>
      <c r="AQ30" s="333"/>
      <c r="AR30" s="333"/>
      <c r="AS30" s="333"/>
      <c r="AT30" s="333"/>
      <c r="AU30" s="333"/>
    </row>
    <row r="31" spans="2:47">
      <c r="B31" s="334">
        <v>9</v>
      </c>
      <c r="C31" s="335"/>
      <c r="D31" s="336"/>
      <c r="E31" s="337"/>
      <c r="F31" s="337"/>
      <c r="G31" s="337"/>
      <c r="H31" s="337"/>
      <c r="I31" s="337"/>
      <c r="J31" s="337"/>
      <c r="K31" s="337"/>
      <c r="L31" s="337"/>
      <c r="M31" s="337"/>
      <c r="N31" s="337"/>
      <c r="O31" s="337"/>
      <c r="P31" s="337"/>
      <c r="Q31" s="337"/>
      <c r="R31" s="337"/>
      <c r="S31" s="337"/>
      <c r="T31" s="337"/>
      <c r="U31" s="337"/>
      <c r="V31" s="337"/>
      <c r="W31" s="337"/>
      <c r="X31" s="337"/>
      <c r="Y31" s="337"/>
      <c r="Z31" s="338"/>
      <c r="AA31" s="338"/>
      <c r="AB31" s="338"/>
      <c r="AC31" s="338"/>
      <c r="AD31" s="339"/>
      <c r="AE31" s="339"/>
      <c r="AF31" s="339"/>
      <c r="AG31" s="339"/>
      <c r="AH31" s="339"/>
      <c r="AI31" s="340"/>
      <c r="AJ31" s="338"/>
      <c r="AK31" s="338"/>
      <c r="AL31" s="338"/>
      <c r="AM31" s="338"/>
      <c r="AN31" s="338"/>
      <c r="AO31" s="333"/>
      <c r="AP31" s="333"/>
      <c r="AQ31" s="333"/>
      <c r="AR31" s="333"/>
      <c r="AS31" s="333"/>
      <c r="AT31" s="333"/>
      <c r="AU31" s="333"/>
    </row>
    <row r="32" spans="2:47">
      <c r="B32" s="334">
        <v>10</v>
      </c>
      <c r="C32" s="335"/>
      <c r="D32" s="336"/>
      <c r="E32" s="337"/>
      <c r="F32" s="337"/>
      <c r="G32" s="337"/>
      <c r="H32" s="337"/>
      <c r="I32" s="337"/>
      <c r="J32" s="337"/>
      <c r="K32" s="337"/>
      <c r="L32" s="337"/>
      <c r="M32" s="337"/>
      <c r="N32" s="337"/>
      <c r="O32" s="337"/>
      <c r="P32" s="337"/>
      <c r="Q32" s="337"/>
      <c r="R32" s="337"/>
      <c r="S32" s="337"/>
      <c r="T32" s="337"/>
      <c r="U32" s="337"/>
      <c r="V32" s="337"/>
      <c r="W32" s="337"/>
      <c r="X32" s="337"/>
      <c r="Y32" s="337"/>
      <c r="Z32" s="338"/>
      <c r="AA32" s="338"/>
      <c r="AB32" s="338"/>
      <c r="AC32" s="338"/>
      <c r="AD32" s="339"/>
      <c r="AE32" s="339"/>
      <c r="AF32" s="339"/>
      <c r="AG32" s="339"/>
      <c r="AH32" s="339"/>
      <c r="AI32" s="340"/>
      <c r="AJ32" s="338"/>
      <c r="AK32" s="338"/>
      <c r="AL32" s="338"/>
      <c r="AM32" s="338"/>
      <c r="AN32" s="338"/>
      <c r="AO32" s="333"/>
      <c r="AP32" s="333"/>
      <c r="AQ32" s="333"/>
      <c r="AR32" s="333"/>
      <c r="AS32" s="333"/>
      <c r="AT32" s="333"/>
      <c r="AU32" s="333"/>
    </row>
    <row r="33" spans="2:47">
      <c r="B33" s="330" t="s">
        <v>407</v>
      </c>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2"/>
      <c r="AO33" s="333">
        <f>SUM(AO23:AU32)</f>
        <v>0</v>
      </c>
      <c r="AP33" s="333"/>
      <c r="AQ33" s="333"/>
      <c r="AR33" s="333"/>
      <c r="AS33" s="333"/>
      <c r="AT33" s="333"/>
      <c r="AU33" s="333"/>
    </row>
    <row r="34" spans="2:47">
      <c r="B34" s="330" t="s">
        <v>462</v>
      </c>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2"/>
      <c r="AO34" s="333">
        <f>AO33*0.18</f>
        <v>0</v>
      </c>
      <c r="AP34" s="333"/>
      <c r="AQ34" s="333"/>
      <c r="AR34" s="333"/>
      <c r="AS34" s="333"/>
      <c r="AT34" s="333"/>
      <c r="AU34" s="333"/>
    </row>
    <row r="35" spans="2:47">
      <c r="B35" s="330" t="s">
        <v>409</v>
      </c>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2"/>
      <c r="AO35" s="333">
        <f>SUM(AO33:AU34)</f>
        <v>0</v>
      </c>
      <c r="AP35" s="333"/>
      <c r="AQ35" s="333"/>
      <c r="AR35" s="333"/>
      <c r="AS35" s="333"/>
      <c r="AT35" s="333"/>
      <c r="AU35" s="333"/>
    </row>
    <row r="37" spans="2:47">
      <c r="B37" s="65"/>
      <c r="C37" s="65"/>
      <c r="D37" s="65"/>
      <c r="E37" s="65"/>
      <c r="F37" s="65"/>
      <c r="G37" s="65"/>
      <c r="H37" s="65"/>
      <c r="I37" s="65"/>
      <c r="J37" s="65"/>
      <c r="K37" s="65"/>
      <c r="L37" s="65"/>
      <c r="M37" s="65"/>
      <c r="N37" s="65"/>
      <c r="O37" s="65"/>
      <c r="P37" s="65"/>
      <c r="Q37" s="65"/>
      <c r="R37" s="65"/>
      <c r="S37" s="65"/>
      <c r="T37" s="65"/>
      <c r="U37" s="65"/>
      <c r="V37" s="65"/>
      <c r="W37" s="66"/>
      <c r="X37" s="66"/>
      <c r="Y37" s="66"/>
      <c r="Z37" s="66"/>
      <c r="AA37" s="66"/>
    </row>
    <row r="38" spans="2:47">
      <c r="C38" s="44"/>
    </row>
    <row r="39" spans="2:47" ht="18" customHeight="1">
      <c r="B39" s="238" t="s">
        <v>463</v>
      </c>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row>
    <row r="40" spans="2:47" ht="18" customHeight="1">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row>
    <row r="41" spans="2:47" ht="18" customHeight="1">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row>
    <row r="42" spans="2:47" ht="18" customHeight="1">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row>
    <row r="43" spans="2:47" ht="18" customHeight="1">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row>
  </sheetData>
  <mergeCells count="92">
    <mergeCell ref="B1:AU1"/>
    <mergeCell ref="B2:AU2"/>
    <mergeCell ref="B3:AU3"/>
    <mergeCell ref="B5:D5"/>
    <mergeCell ref="E5:P5"/>
    <mergeCell ref="AL5:AU5"/>
    <mergeCell ref="B7:AU7"/>
    <mergeCell ref="AK19:AU19"/>
    <mergeCell ref="AK20:AU20"/>
    <mergeCell ref="E22:Y22"/>
    <mergeCell ref="Z22:AC22"/>
    <mergeCell ref="AD22:AH22"/>
    <mergeCell ref="AI22:AN22"/>
    <mergeCell ref="AO22:AU22"/>
    <mergeCell ref="B13:AU13"/>
    <mergeCell ref="B15:P15"/>
    <mergeCell ref="B16:V16"/>
    <mergeCell ref="B14:N14"/>
    <mergeCell ref="O14:U14"/>
    <mergeCell ref="V14:AU14"/>
    <mergeCell ref="AO24:AU24"/>
    <mergeCell ref="B23:D23"/>
    <mergeCell ref="E23:Y23"/>
    <mergeCell ref="Z23:AC23"/>
    <mergeCell ref="AD23:AH23"/>
    <mergeCell ref="AI23:AN23"/>
    <mergeCell ref="AO23:AU23"/>
    <mergeCell ref="B24:D24"/>
    <mergeCell ref="E24:Y24"/>
    <mergeCell ref="Z24:AC24"/>
    <mergeCell ref="AD24:AH24"/>
    <mergeCell ref="AI24:AN24"/>
    <mergeCell ref="AO26:AU26"/>
    <mergeCell ref="B25:D25"/>
    <mergeCell ref="E25:Y25"/>
    <mergeCell ref="Z25:AC25"/>
    <mergeCell ref="AD25:AH25"/>
    <mergeCell ref="AI25:AN25"/>
    <mergeCell ref="AO25:AU25"/>
    <mergeCell ref="B26:D26"/>
    <mergeCell ref="E26:Y26"/>
    <mergeCell ref="Z26:AC26"/>
    <mergeCell ref="AD26:AH26"/>
    <mergeCell ref="AI26:AN26"/>
    <mergeCell ref="AO28:AU28"/>
    <mergeCell ref="B27:D27"/>
    <mergeCell ref="E27:Y27"/>
    <mergeCell ref="Z27:AC27"/>
    <mergeCell ref="AD27:AH27"/>
    <mergeCell ref="AI27:AN27"/>
    <mergeCell ref="AO27:AU27"/>
    <mergeCell ref="B28:D28"/>
    <mergeCell ref="E28:Y28"/>
    <mergeCell ref="Z28:AC28"/>
    <mergeCell ref="AD28:AH28"/>
    <mergeCell ref="AI28:AN28"/>
    <mergeCell ref="AO30:AU30"/>
    <mergeCell ref="B29:D29"/>
    <mergeCell ref="E29:Y29"/>
    <mergeCell ref="Z29:AC29"/>
    <mergeCell ref="AD29:AH29"/>
    <mergeCell ref="AI29:AN29"/>
    <mergeCell ref="AO29:AU29"/>
    <mergeCell ref="B30:D30"/>
    <mergeCell ref="E30:Y30"/>
    <mergeCell ref="Z30:AC30"/>
    <mergeCell ref="AD30:AH30"/>
    <mergeCell ref="AI30:AN30"/>
    <mergeCell ref="AI32:AN32"/>
    <mergeCell ref="AO32:AU32"/>
    <mergeCell ref="B31:D31"/>
    <mergeCell ref="E31:Y31"/>
    <mergeCell ref="Z31:AC31"/>
    <mergeCell ref="AD31:AH31"/>
    <mergeCell ref="AI31:AN31"/>
    <mergeCell ref="AO31:AU31"/>
    <mergeCell ref="B39:AU43"/>
    <mergeCell ref="B10:E10"/>
    <mergeCell ref="F10:AU10"/>
    <mergeCell ref="B12:N12"/>
    <mergeCell ref="O12:T12"/>
    <mergeCell ref="U12:AU12"/>
    <mergeCell ref="B33:AN33"/>
    <mergeCell ref="AO33:AU33"/>
    <mergeCell ref="B34:AN34"/>
    <mergeCell ref="AO34:AU34"/>
    <mergeCell ref="B35:AN35"/>
    <mergeCell ref="AO35:AU35"/>
    <mergeCell ref="B32:D32"/>
    <mergeCell ref="E32:Y32"/>
    <mergeCell ref="Z32:AC32"/>
    <mergeCell ref="AD32:AH32"/>
  </mergeCells>
  <pageMargins left="0.39370078740157477" right="0.19685039370078738" top="0.19685039370078738" bottom="0.19685039370078738" header="0.31496062992125984" footer="0.31496062992125984"/>
  <pageSetup paperSize="9" fitToWidth="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U55"/>
  <sheetViews>
    <sheetView topLeftCell="A27" workbookViewId="0">
      <selection activeCell="BC34" sqref="BC34"/>
    </sheetView>
  </sheetViews>
  <sheetFormatPr defaultColWidth="9.140625" defaultRowHeight="15"/>
  <cols>
    <col min="1" max="47" width="2" style="1" customWidth="1"/>
    <col min="48" max="16384" width="9.140625" style="1"/>
  </cols>
  <sheetData>
    <row r="2" spans="2:47" ht="15.75">
      <c r="B2" s="121" t="s">
        <v>0</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row>
    <row r="3" spans="2:47" ht="15" customHeight="1">
      <c r="B3" s="121" t="s">
        <v>398</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row>
    <row r="4" spans="2:47" ht="15.75">
      <c r="B4" s="121" t="s">
        <v>399</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row>
    <row r="5" spans="2:47" ht="11.25" customHeight="1"/>
    <row r="6" spans="2:47" ht="11.25" customHeight="1"/>
    <row r="7" spans="2:47" ht="15" customHeight="1">
      <c r="B7" s="208" t="s">
        <v>464</v>
      </c>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2:47" ht="15" customHeight="1">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2:47" ht="15" customHeight="1">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2:47" ht="28.5" customHeight="1">
      <c r="B10" s="205" t="s">
        <v>18</v>
      </c>
      <c r="C10" s="205"/>
      <c r="D10" s="205"/>
      <c r="E10" s="205"/>
      <c r="F10" s="205"/>
      <c r="G10" s="205"/>
      <c r="H10" s="205"/>
      <c r="I10" s="205"/>
      <c r="J10" s="205"/>
      <c r="K10" s="205"/>
      <c r="L10" s="205"/>
      <c r="M10" s="205"/>
      <c r="N10" s="205"/>
      <c r="O10" s="205"/>
      <c r="P10" s="205"/>
      <c r="Q10" s="5" t="s">
        <v>465</v>
      </c>
      <c r="R10" s="350" t="str">
        <f>'Talep Formu'!I6</f>
        <v>TR42/24/TD/0050 - Makine Sektöründe Teknolojiyi Yükseltiyoruz Orta-Yüksek’ten Yüksek Teknolojiye Geçiş İçin Adım Atın!</v>
      </c>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row>
    <row r="11" spans="2:47" ht="28.5" customHeight="1">
      <c r="B11" s="205" t="s">
        <v>466</v>
      </c>
      <c r="C11" s="205"/>
      <c r="D11" s="205"/>
      <c r="E11" s="205"/>
      <c r="F11" s="205"/>
      <c r="G11" s="205"/>
      <c r="H11" s="205"/>
      <c r="I11" s="205"/>
      <c r="J11" s="205"/>
      <c r="K11" s="205"/>
      <c r="L11" s="205"/>
      <c r="M11" s="205"/>
      <c r="N11" s="205"/>
      <c r="O11" s="205"/>
      <c r="P11" s="205"/>
      <c r="Q11" s="5" t="s">
        <v>465</v>
      </c>
      <c r="R11" s="206" t="str">
        <f>'Y. Maliyet P Araştırma Tut.'!W16</f>
        <v>X FİRMASI</v>
      </c>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row>
    <row r="12" spans="2:47" ht="15" customHeight="1">
      <c r="B12" s="205" t="s">
        <v>467</v>
      </c>
      <c r="C12" s="205"/>
      <c r="D12" s="205"/>
      <c r="E12" s="205"/>
      <c r="F12" s="205"/>
      <c r="G12" s="205"/>
      <c r="H12" s="205"/>
      <c r="I12" s="205"/>
      <c r="J12" s="205"/>
      <c r="K12" s="205"/>
      <c r="L12" s="205"/>
      <c r="M12" s="205"/>
      <c r="N12" s="205"/>
      <c r="O12" s="205"/>
      <c r="P12" s="205"/>
      <c r="Q12" s="5" t="s">
        <v>465</v>
      </c>
      <c r="R12" s="353">
        <f>AO38</f>
        <v>0</v>
      </c>
      <c r="S12" s="353"/>
      <c r="T12" s="353"/>
      <c r="U12" s="353"/>
      <c r="V12" s="353"/>
      <c r="W12" s="353"/>
      <c r="X12" s="353"/>
      <c r="Y12" s="353"/>
      <c r="Z12" s="353"/>
      <c r="AA12" s="353"/>
      <c r="AB12" s="353"/>
      <c r="AC12" s="353"/>
      <c r="AD12" s="353"/>
      <c r="AE12" s="353"/>
      <c r="AF12" s="353"/>
      <c r="AG12" s="353"/>
      <c r="AH12" s="353"/>
      <c r="AI12" s="353"/>
      <c r="AJ12" s="353"/>
      <c r="AK12" s="353"/>
      <c r="AL12" s="353"/>
      <c r="AM12" s="353"/>
      <c r="AN12" s="353"/>
      <c r="AO12" s="353"/>
      <c r="AP12" s="353"/>
      <c r="AQ12" s="353"/>
      <c r="AR12" s="353"/>
      <c r="AS12" s="353"/>
      <c r="AT12" s="353"/>
      <c r="AU12" s="353"/>
    </row>
    <row r="13" spans="2:47" ht="15" customHeight="1">
      <c r="B13" s="205" t="s">
        <v>468</v>
      </c>
      <c r="C13" s="205"/>
      <c r="D13" s="205"/>
      <c r="E13" s="205"/>
      <c r="F13" s="205"/>
      <c r="G13" s="205"/>
      <c r="H13" s="205"/>
      <c r="I13" s="205"/>
      <c r="J13" s="205"/>
      <c r="K13" s="205"/>
      <c r="L13" s="205"/>
      <c r="M13" s="205"/>
      <c r="N13" s="205"/>
      <c r="O13" s="205"/>
      <c r="P13" s="205"/>
      <c r="Q13" s="5" t="s">
        <v>465</v>
      </c>
      <c r="R13" s="351">
        <f>'Harcama Onayı'!K25</f>
        <v>44206</v>
      </c>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row>
    <row r="14" spans="2:47" ht="15" customHeight="1">
      <c r="B14" s="205" t="s">
        <v>469</v>
      </c>
      <c r="C14" s="205"/>
      <c r="D14" s="205"/>
      <c r="E14" s="205"/>
      <c r="F14" s="205"/>
      <c r="G14" s="205"/>
      <c r="H14" s="205"/>
      <c r="I14" s="205"/>
      <c r="J14" s="205"/>
      <c r="K14" s="205"/>
      <c r="L14" s="205"/>
      <c r="M14" s="205"/>
      <c r="N14" s="205"/>
      <c r="O14" s="205"/>
      <c r="P14" s="205"/>
      <c r="Q14" s="5" t="s">
        <v>465</v>
      </c>
      <c r="R14" s="352">
        <v>44206</v>
      </c>
      <c r="S14" s="352"/>
      <c r="T14" s="352"/>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Q14" s="352"/>
      <c r="AR14" s="352"/>
      <c r="AS14" s="352"/>
      <c r="AT14" s="352"/>
      <c r="AU14" s="352"/>
    </row>
    <row r="15" spans="2:47" ht="15" customHeight="1">
      <c r="B15" s="205" t="s">
        <v>470</v>
      </c>
      <c r="C15" s="205"/>
      <c r="D15" s="205"/>
      <c r="E15" s="205"/>
      <c r="F15" s="205"/>
      <c r="G15" s="205"/>
      <c r="H15" s="205"/>
      <c r="I15" s="205"/>
      <c r="J15" s="205"/>
      <c r="K15" s="205"/>
      <c r="L15" s="205"/>
      <c r="M15" s="205"/>
      <c r="N15" s="205"/>
      <c r="O15" s="205"/>
      <c r="P15" s="205"/>
      <c r="Q15" s="5" t="s">
        <v>465</v>
      </c>
      <c r="R15" s="352">
        <f>R14</f>
        <v>44206</v>
      </c>
      <c r="S15" s="352"/>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2"/>
      <c r="AU15" s="352"/>
    </row>
    <row r="16" spans="2:47" ht="15" customHeight="1">
      <c r="B16" s="205" t="s">
        <v>471</v>
      </c>
      <c r="C16" s="205"/>
      <c r="D16" s="205"/>
      <c r="E16" s="205"/>
      <c r="F16" s="205"/>
      <c r="G16" s="205"/>
      <c r="H16" s="205"/>
      <c r="I16" s="205"/>
      <c r="J16" s="205"/>
      <c r="K16" s="205"/>
      <c r="L16" s="205"/>
      <c r="M16" s="205"/>
      <c r="N16" s="205"/>
      <c r="O16" s="205"/>
      <c r="P16" s="205"/>
      <c r="Q16" s="5" t="s">
        <v>465</v>
      </c>
      <c r="R16" s="352">
        <v>44206</v>
      </c>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c r="AT16" s="352"/>
      <c r="AU16" s="352"/>
    </row>
    <row r="18" spans="2:47" ht="13.5" customHeight="1">
      <c r="B18" s="354" t="s">
        <v>472</v>
      </c>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c r="AN18" s="354"/>
      <c r="AO18" s="354"/>
      <c r="AP18" s="354"/>
      <c r="AQ18" s="354"/>
      <c r="AR18" s="354"/>
      <c r="AS18" s="354"/>
      <c r="AT18" s="354"/>
      <c r="AU18" s="354"/>
    </row>
    <row r="19" spans="2:47" ht="13.5" customHeight="1">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4"/>
      <c r="AR19" s="354"/>
      <c r="AS19" s="354"/>
      <c r="AT19" s="354"/>
      <c r="AU19" s="354"/>
    </row>
    <row r="20" spans="2:47" ht="13.5" customHeight="1">
      <c r="B20" s="354"/>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354"/>
      <c r="AS20" s="354"/>
      <c r="AT20" s="354"/>
      <c r="AU20" s="354"/>
    </row>
    <row r="21" spans="2:47" ht="13.5" customHeight="1">
      <c r="B21" s="354"/>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4"/>
      <c r="AP21" s="354"/>
      <c r="AQ21" s="354"/>
      <c r="AR21" s="354"/>
      <c r="AS21" s="354"/>
      <c r="AT21" s="354"/>
      <c r="AU21" s="354"/>
    </row>
    <row r="22" spans="2: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row>
    <row r="23" spans="2: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row>
    <row r="24" spans="2:47" ht="12" customHeight="1"/>
    <row r="25" spans="2:47" ht="28.5" customHeight="1">
      <c r="B25" s="73" t="s">
        <v>32</v>
      </c>
      <c r="C25" s="13"/>
      <c r="D25" s="13"/>
      <c r="E25" s="341" t="s">
        <v>33</v>
      </c>
      <c r="F25" s="341"/>
      <c r="G25" s="341"/>
      <c r="H25" s="341"/>
      <c r="I25" s="341"/>
      <c r="J25" s="341"/>
      <c r="K25" s="341"/>
      <c r="L25" s="341"/>
      <c r="M25" s="341"/>
      <c r="N25" s="341"/>
      <c r="O25" s="341"/>
      <c r="P25" s="341"/>
      <c r="Q25" s="341"/>
      <c r="R25" s="341"/>
      <c r="S25" s="341"/>
      <c r="T25" s="341"/>
      <c r="U25" s="341"/>
      <c r="V25" s="341"/>
      <c r="W25" s="341"/>
      <c r="X25" s="341"/>
      <c r="Y25" s="341"/>
      <c r="Z25" s="341" t="s">
        <v>34</v>
      </c>
      <c r="AA25" s="341"/>
      <c r="AB25" s="341"/>
      <c r="AC25" s="341"/>
      <c r="AD25" s="341" t="s">
        <v>35</v>
      </c>
      <c r="AE25" s="341"/>
      <c r="AF25" s="341"/>
      <c r="AG25" s="341"/>
      <c r="AH25" s="341"/>
      <c r="AI25" s="341" t="s">
        <v>405</v>
      </c>
      <c r="AJ25" s="341"/>
      <c r="AK25" s="341"/>
      <c r="AL25" s="341"/>
      <c r="AM25" s="341"/>
      <c r="AN25" s="341"/>
      <c r="AO25" s="341" t="s">
        <v>406</v>
      </c>
      <c r="AP25" s="341"/>
      <c r="AQ25" s="341"/>
      <c r="AR25" s="341"/>
      <c r="AS25" s="341"/>
      <c r="AT25" s="341"/>
      <c r="AU25" s="341"/>
    </row>
    <row r="26" spans="2:47">
      <c r="B26" s="338">
        <v>1</v>
      </c>
      <c r="C26" s="338"/>
      <c r="D26" s="338"/>
      <c r="E26" s="337" t="str">
        <f>'Talep Formu'!E12</f>
        <v>TR42/24/TD/0050 - Makine Sektöründe Teknolojiyi Yükseltiyoruz Orta-Yüksek’ten Yüksek Teknolojiye Geçiş İçin Adım Atın!</v>
      </c>
      <c r="F26" s="337"/>
      <c r="G26" s="337"/>
      <c r="H26" s="337"/>
      <c r="I26" s="337"/>
      <c r="J26" s="337"/>
      <c r="K26" s="337"/>
      <c r="L26" s="337"/>
      <c r="M26" s="337"/>
      <c r="N26" s="337"/>
      <c r="O26" s="337"/>
      <c r="P26" s="337"/>
      <c r="Q26" s="337"/>
      <c r="R26" s="337"/>
      <c r="S26" s="337"/>
      <c r="T26" s="337"/>
      <c r="U26" s="337"/>
      <c r="V26" s="337"/>
      <c r="W26" s="337"/>
      <c r="X26" s="337"/>
      <c r="Y26" s="337"/>
      <c r="Z26" s="338" t="str">
        <f>'Talep Formu'!Z12</f>
        <v>Adet</v>
      </c>
      <c r="AA26" s="338"/>
      <c r="AB26" s="338"/>
      <c r="AC26" s="338"/>
      <c r="AD26" s="339">
        <f>'Talep Formu'!AD12</f>
        <v>1</v>
      </c>
      <c r="AE26" s="339"/>
      <c r="AF26" s="339"/>
      <c r="AG26" s="339"/>
      <c r="AH26" s="339"/>
      <c r="AI26" s="340">
        <f>'Y. Maliyet P Araştırma Tut.'!W17</f>
        <v>0</v>
      </c>
      <c r="AJ26" s="338"/>
      <c r="AK26" s="338"/>
      <c r="AL26" s="338"/>
      <c r="AM26" s="338"/>
      <c r="AN26" s="338"/>
      <c r="AO26" s="333">
        <f>AD26*AI26</f>
        <v>0</v>
      </c>
      <c r="AP26" s="333"/>
      <c r="AQ26" s="333"/>
      <c r="AR26" s="333"/>
      <c r="AS26" s="333"/>
      <c r="AT26" s="333"/>
      <c r="AU26" s="333"/>
    </row>
    <row r="27" spans="2:47">
      <c r="B27" s="338">
        <v>2</v>
      </c>
      <c r="C27" s="338"/>
      <c r="D27" s="338"/>
      <c r="E27" s="337"/>
      <c r="F27" s="337"/>
      <c r="G27" s="337"/>
      <c r="H27" s="337"/>
      <c r="I27" s="337"/>
      <c r="J27" s="337"/>
      <c r="K27" s="337"/>
      <c r="L27" s="337"/>
      <c r="M27" s="337"/>
      <c r="N27" s="337"/>
      <c r="O27" s="337"/>
      <c r="P27" s="337"/>
      <c r="Q27" s="337"/>
      <c r="R27" s="337"/>
      <c r="S27" s="337"/>
      <c r="T27" s="337"/>
      <c r="U27" s="337"/>
      <c r="V27" s="337"/>
      <c r="W27" s="337"/>
      <c r="X27" s="337"/>
      <c r="Y27" s="337"/>
      <c r="Z27" s="338"/>
      <c r="AA27" s="338"/>
      <c r="AB27" s="338"/>
      <c r="AC27" s="338"/>
      <c r="AD27" s="338"/>
      <c r="AE27" s="338"/>
      <c r="AF27" s="338"/>
      <c r="AG27" s="338"/>
      <c r="AH27" s="338"/>
      <c r="AI27" s="338"/>
      <c r="AJ27" s="338"/>
      <c r="AK27" s="338"/>
      <c r="AL27" s="338"/>
      <c r="AM27" s="338"/>
      <c r="AN27" s="338"/>
      <c r="AO27" s="333"/>
      <c r="AP27" s="333"/>
      <c r="AQ27" s="333"/>
      <c r="AR27" s="333"/>
      <c r="AS27" s="333"/>
      <c r="AT27" s="333"/>
      <c r="AU27" s="333"/>
    </row>
    <row r="28" spans="2:47">
      <c r="B28" s="338">
        <v>3</v>
      </c>
      <c r="C28" s="338"/>
      <c r="D28" s="338"/>
      <c r="E28" s="337"/>
      <c r="F28" s="337"/>
      <c r="G28" s="337"/>
      <c r="H28" s="337"/>
      <c r="I28" s="337"/>
      <c r="J28" s="337"/>
      <c r="K28" s="337"/>
      <c r="L28" s="337"/>
      <c r="M28" s="337"/>
      <c r="N28" s="337"/>
      <c r="O28" s="337"/>
      <c r="P28" s="337"/>
      <c r="Q28" s="337"/>
      <c r="R28" s="337"/>
      <c r="S28" s="337"/>
      <c r="T28" s="337"/>
      <c r="U28" s="337"/>
      <c r="V28" s="337"/>
      <c r="W28" s="337"/>
      <c r="X28" s="337"/>
      <c r="Y28" s="337"/>
      <c r="Z28" s="338"/>
      <c r="AA28" s="338"/>
      <c r="AB28" s="338"/>
      <c r="AC28" s="338"/>
      <c r="AD28" s="338"/>
      <c r="AE28" s="338"/>
      <c r="AF28" s="338"/>
      <c r="AG28" s="338"/>
      <c r="AH28" s="338"/>
      <c r="AI28" s="338"/>
      <c r="AJ28" s="338"/>
      <c r="AK28" s="338"/>
      <c r="AL28" s="338"/>
      <c r="AM28" s="338"/>
      <c r="AN28" s="338"/>
      <c r="AO28" s="333"/>
      <c r="AP28" s="333"/>
      <c r="AQ28" s="333"/>
      <c r="AR28" s="333"/>
      <c r="AS28" s="333"/>
      <c r="AT28" s="333"/>
      <c r="AU28" s="333"/>
    </row>
    <row r="29" spans="2:47">
      <c r="B29" s="338">
        <v>4</v>
      </c>
      <c r="C29" s="338"/>
      <c r="D29" s="338"/>
      <c r="E29" s="337"/>
      <c r="F29" s="337"/>
      <c r="G29" s="337"/>
      <c r="H29" s="337"/>
      <c r="I29" s="337"/>
      <c r="J29" s="337"/>
      <c r="K29" s="337"/>
      <c r="L29" s="337"/>
      <c r="M29" s="337"/>
      <c r="N29" s="337"/>
      <c r="O29" s="337"/>
      <c r="P29" s="337"/>
      <c r="Q29" s="337"/>
      <c r="R29" s="337"/>
      <c r="S29" s="337"/>
      <c r="T29" s="337"/>
      <c r="U29" s="337"/>
      <c r="V29" s="337"/>
      <c r="W29" s="337"/>
      <c r="X29" s="337"/>
      <c r="Y29" s="337"/>
      <c r="Z29" s="338"/>
      <c r="AA29" s="338"/>
      <c r="AB29" s="338"/>
      <c r="AC29" s="338"/>
      <c r="AD29" s="338"/>
      <c r="AE29" s="338"/>
      <c r="AF29" s="338"/>
      <c r="AG29" s="338"/>
      <c r="AH29" s="338"/>
      <c r="AI29" s="338"/>
      <c r="AJ29" s="338"/>
      <c r="AK29" s="338"/>
      <c r="AL29" s="338"/>
      <c r="AM29" s="338"/>
      <c r="AN29" s="338"/>
      <c r="AO29" s="333"/>
      <c r="AP29" s="333"/>
      <c r="AQ29" s="333"/>
      <c r="AR29" s="333"/>
      <c r="AS29" s="333"/>
      <c r="AT29" s="333"/>
      <c r="AU29" s="333"/>
    </row>
    <row r="30" spans="2:47">
      <c r="B30" s="338">
        <v>5</v>
      </c>
      <c r="C30" s="338"/>
      <c r="D30" s="338"/>
      <c r="E30" s="337"/>
      <c r="F30" s="337"/>
      <c r="G30" s="337"/>
      <c r="H30" s="337"/>
      <c r="I30" s="337"/>
      <c r="J30" s="337"/>
      <c r="K30" s="337"/>
      <c r="L30" s="337"/>
      <c r="M30" s="337"/>
      <c r="N30" s="337"/>
      <c r="O30" s="337"/>
      <c r="P30" s="337"/>
      <c r="Q30" s="337"/>
      <c r="R30" s="337"/>
      <c r="S30" s="337"/>
      <c r="T30" s="337"/>
      <c r="U30" s="337"/>
      <c r="V30" s="337"/>
      <c r="W30" s="337"/>
      <c r="X30" s="337"/>
      <c r="Y30" s="337"/>
      <c r="Z30" s="338"/>
      <c r="AA30" s="338"/>
      <c r="AB30" s="338"/>
      <c r="AC30" s="338"/>
      <c r="AD30" s="338"/>
      <c r="AE30" s="338"/>
      <c r="AF30" s="338"/>
      <c r="AG30" s="338"/>
      <c r="AH30" s="338"/>
      <c r="AI30" s="338"/>
      <c r="AJ30" s="338"/>
      <c r="AK30" s="338"/>
      <c r="AL30" s="338"/>
      <c r="AM30" s="338"/>
      <c r="AN30" s="338"/>
      <c r="AO30" s="333"/>
      <c r="AP30" s="333"/>
      <c r="AQ30" s="333"/>
      <c r="AR30" s="333"/>
      <c r="AS30" s="333"/>
      <c r="AT30" s="333"/>
      <c r="AU30" s="333"/>
    </row>
    <row r="31" spans="2:47">
      <c r="B31" s="338">
        <v>6</v>
      </c>
      <c r="C31" s="338"/>
      <c r="D31" s="338"/>
      <c r="E31" s="337"/>
      <c r="F31" s="337"/>
      <c r="G31" s="337"/>
      <c r="H31" s="337"/>
      <c r="I31" s="337"/>
      <c r="J31" s="337"/>
      <c r="K31" s="337"/>
      <c r="L31" s="337"/>
      <c r="M31" s="337"/>
      <c r="N31" s="337"/>
      <c r="O31" s="337"/>
      <c r="P31" s="337"/>
      <c r="Q31" s="337"/>
      <c r="R31" s="337"/>
      <c r="S31" s="337"/>
      <c r="T31" s="337"/>
      <c r="U31" s="337"/>
      <c r="V31" s="337"/>
      <c r="W31" s="337"/>
      <c r="X31" s="337"/>
      <c r="Y31" s="337"/>
      <c r="Z31" s="338"/>
      <c r="AA31" s="338"/>
      <c r="AB31" s="338"/>
      <c r="AC31" s="338"/>
      <c r="AD31" s="338"/>
      <c r="AE31" s="338"/>
      <c r="AF31" s="338"/>
      <c r="AG31" s="338"/>
      <c r="AH31" s="338"/>
      <c r="AI31" s="338"/>
      <c r="AJ31" s="338"/>
      <c r="AK31" s="338"/>
      <c r="AL31" s="338"/>
      <c r="AM31" s="338"/>
      <c r="AN31" s="338"/>
      <c r="AO31" s="333"/>
      <c r="AP31" s="333"/>
      <c r="AQ31" s="333"/>
      <c r="AR31" s="333"/>
      <c r="AS31" s="333"/>
      <c r="AT31" s="333"/>
      <c r="AU31" s="333"/>
    </row>
    <row r="32" spans="2:47">
      <c r="B32" s="338">
        <v>7</v>
      </c>
      <c r="C32" s="338"/>
      <c r="D32" s="338"/>
      <c r="E32" s="337"/>
      <c r="F32" s="337"/>
      <c r="G32" s="337"/>
      <c r="H32" s="337"/>
      <c r="I32" s="337"/>
      <c r="J32" s="337"/>
      <c r="K32" s="337"/>
      <c r="L32" s="337"/>
      <c r="M32" s="337"/>
      <c r="N32" s="337"/>
      <c r="O32" s="337"/>
      <c r="P32" s="337"/>
      <c r="Q32" s="337"/>
      <c r="R32" s="337"/>
      <c r="S32" s="337"/>
      <c r="T32" s="337"/>
      <c r="U32" s="337"/>
      <c r="V32" s="337"/>
      <c r="W32" s="337"/>
      <c r="X32" s="337"/>
      <c r="Y32" s="337"/>
      <c r="Z32" s="338"/>
      <c r="AA32" s="338"/>
      <c r="AB32" s="338"/>
      <c r="AC32" s="338"/>
      <c r="AD32" s="338"/>
      <c r="AE32" s="338"/>
      <c r="AF32" s="338"/>
      <c r="AG32" s="338"/>
      <c r="AH32" s="338"/>
      <c r="AI32" s="338"/>
      <c r="AJ32" s="338"/>
      <c r="AK32" s="338"/>
      <c r="AL32" s="338"/>
      <c r="AM32" s="338"/>
      <c r="AN32" s="338"/>
      <c r="AO32" s="333"/>
      <c r="AP32" s="333"/>
      <c r="AQ32" s="333"/>
      <c r="AR32" s="333"/>
      <c r="AS32" s="333"/>
      <c r="AT32" s="333"/>
      <c r="AU32" s="333"/>
    </row>
    <row r="33" spans="2:47">
      <c r="B33" s="338">
        <v>8</v>
      </c>
      <c r="C33" s="338"/>
      <c r="D33" s="338"/>
      <c r="E33" s="337"/>
      <c r="F33" s="337"/>
      <c r="G33" s="337"/>
      <c r="H33" s="337"/>
      <c r="I33" s="337"/>
      <c r="J33" s="337"/>
      <c r="K33" s="337"/>
      <c r="L33" s="337"/>
      <c r="M33" s="337"/>
      <c r="N33" s="337"/>
      <c r="O33" s="337"/>
      <c r="P33" s="337"/>
      <c r="Q33" s="337"/>
      <c r="R33" s="337"/>
      <c r="S33" s="337"/>
      <c r="T33" s="337"/>
      <c r="U33" s="337"/>
      <c r="V33" s="337"/>
      <c r="W33" s="337"/>
      <c r="X33" s="337"/>
      <c r="Y33" s="337"/>
      <c r="Z33" s="338"/>
      <c r="AA33" s="338"/>
      <c r="AB33" s="338"/>
      <c r="AC33" s="338"/>
      <c r="AD33" s="338"/>
      <c r="AE33" s="338"/>
      <c r="AF33" s="338"/>
      <c r="AG33" s="338"/>
      <c r="AH33" s="338"/>
      <c r="AI33" s="338"/>
      <c r="AJ33" s="338"/>
      <c r="AK33" s="338"/>
      <c r="AL33" s="338"/>
      <c r="AM33" s="338"/>
      <c r="AN33" s="338"/>
      <c r="AO33" s="333"/>
      <c r="AP33" s="333"/>
      <c r="AQ33" s="333"/>
      <c r="AR33" s="333"/>
      <c r="AS33" s="333"/>
      <c r="AT33" s="333"/>
      <c r="AU33" s="333"/>
    </row>
    <row r="34" spans="2:47">
      <c r="B34" s="338">
        <v>9</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3"/>
      <c r="AP34" s="333"/>
      <c r="AQ34" s="333"/>
      <c r="AR34" s="333"/>
      <c r="AS34" s="333"/>
      <c r="AT34" s="333"/>
      <c r="AU34" s="333"/>
    </row>
    <row r="35" spans="2:47">
      <c r="B35" s="338">
        <v>10</v>
      </c>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3"/>
      <c r="AP35" s="333"/>
      <c r="AQ35" s="333"/>
      <c r="AR35" s="333"/>
      <c r="AS35" s="333"/>
      <c r="AT35" s="333"/>
      <c r="AU35" s="333"/>
    </row>
    <row r="36" spans="2:47">
      <c r="B36" s="330" t="s">
        <v>407</v>
      </c>
      <c r="C36" s="331"/>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2"/>
      <c r="AO36" s="333">
        <f>SUM(AO26:AU35)</f>
        <v>0</v>
      </c>
      <c r="AP36" s="333"/>
      <c r="AQ36" s="333"/>
      <c r="AR36" s="333"/>
      <c r="AS36" s="333"/>
      <c r="AT36" s="333"/>
      <c r="AU36" s="333"/>
    </row>
    <row r="37" spans="2:47">
      <c r="B37" s="330" t="s">
        <v>473</v>
      </c>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2"/>
      <c r="AO37" s="333">
        <f>AO36*0.18</f>
        <v>0</v>
      </c>
      <c r="AP37" s="333"/>
      <c r="AQ37" s="333"/>
      <c r="AR37" s="333"/>
      <c r="AS37" s="333"/>
      <c r="AT37" s="333"/>
      <c r="AU37" s="333"/>
    </row>
    <row r="38" spans="2:47">
      <c r="B38" s="330" t="s">
        <v>409</v>
      </c>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2"/>
      <c r="AO38" s="333">
        <f>SUM(AO36:AU37)</f>
        <v>0</v>
      </c>
      <c r="AP38" s="333"/>
      <c r="AQ38" s="333"/>
      <c r="AR38" s="333"/>
      <c r="AS38" s="333"/>
      <c r="AT38" s="333"/>
      <c r="AU38" s="333"/>
    </row>
    <row r="39" spans="2:47">
      <c r="B39" s="330" t="s">
        <v>474</v>
      </c>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2"/>
      <c r="AO39" s="333"/>
      <c r="AP39" s="333"/>
      <c r="AQ39" s="333"/>
      <c r="AR39" s="333"/>
      <c r="AS39" s="333"/>
      <c r="AT39" s="333"/>
      <c r="AU39" s="333"/>
    </row>
    <row r="40" spans="2:47">
      <c r="B40" s="330" t="s">
        <v>475</v>
      </c>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2"/>
      <c r="AO40" s="333"/>
      <c r="AP40" s="333"/>
      <c r="AQ40" s="333"/>
      <c r="AR40" s="333"/>
      <c r="AS40" s="333"/>
      <c r="AT40" s="333"/>
      <c r="AU40" s="333"/>
    </row>
    <row r="41" spans="2:47">
      <c r="B41" s="330" t="s">
        <v>476</v>
      </c>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2"/>
      <c r="AO41" s="333">
        <f>AO36+AO40</f>
        <v>0</v>
      </c>
      <c r="AP41" s="333"/>
      <c r="AQ41" s="333"/>
      <c r="AR41" s="333"/>
      <c r="AS41" s="333"/>
      <c r="AT41" s="333"/>
      <c r="AU41" s="333"/>
    </row>
    <row r="44" spans="2:47">
      <c r="C44" s="44"/>
    </row>
    <row r="45" spans="2:47">
      <c r="B45" s="356" t="str">
        <f>'Talep Formu'!D39</f>
        <v xml:space="preserve">Resul Enes GÜLDİBİ </v>
      </c>
      <c r="C45" s="357"/>
      <c r="D45" s="357"/>
      <c r="E45" s="357"/>
      <c r="F45" s="357"/>
      <c r="G45" s="357"/>
      <c r="H45" s="357"/>
      <c r="I45" s="357"/>
      <c r="J45" s="357"/>
      <c r="K45" s="357"/>
      <c r="L45" s="75"/>
      <c r="M45" s="75"/>
      <c r="N45" s="75"/>
      <c r="R45" s="76"/>
      <c r="S45" s="360" t="str">
        <f>'Talep Formu'!D40</f>
        <v>Mutlu CAN</v>
      </c>
      <c r="T45" s="360"/>
      <c r="U45" s="360"/>
      <c r="V45" s="360"/>
      <c r="W45" s="360"/>
      <c r="X45" s="360"/>
      <c r="Y45" s="360"/>
      <c r="Z45" s="360"/>
      <c r="AA45" s="360"/>
      <c r="AB45" s="360"/>
      <c r="AC45" s="74"/>
      <c r="AI45" s="44"/>
      <c r="AJ45" s="355" t="str">
        <f>'Talep Formu'!D38</f>
        <v>Murat SADIK</v>
      </c>
      <c r="AK45" s="132"/>
      <c r="AL45" s="132"/>
      <c r="AM45" s="132"/>
      <c r="AN45" s="132"/>
      <c r="AO45" s="132"/>
      <c r="AP45" s="132"/>
      <c r="AQ45" s="132"/>
      <c r="AR45" s="132"/>
      <c r="AS45" s="132"/>
      <c r="AT45" s="132"/>
      <c r="AU45" s="132"/>
    </row>
    <row r="46" spans="2:47">
      <c r="B46" s="358" t="str">
        <f>'Talep Formu'!R39</f>
        <v>İdari İşler Personeli</v>
      </c>
      <c r="C46" s="359"/>
      <c r="D46" s="359"/>
      <c r="E46" s="359"/>
      <c r="F46" s="359"/>
      <c r="G46" s="359"/>
      <c r="H46" s="359"/>
      <c r="I46" s="359"/>
      <c r="J46" s="359"/>
      <c r="K46" s="359"/>
      <c r="L46" s="78"/>
      <c r="M46" s="78"/>
      <c r="N46" s="78"/>
      <c r="S46" s="361" t="str">
        <f>'Talep Formu'!R40</f>
        <v>Bilgi İşlem sorumlusu</v>
      </c>
      <c r="T46" s="361"/>
      <c r="U46" s="361"/>
      <c r="V46" s="361"/>
      <c r="W46" s="361"/>
      <c r="X46" s="361"/>
      <c r="Y46" s="361"/>
      <c r="Z46" s="361"/>
      <c r="AA46" s="361"/>
      <c r="AB46" s="361"/>
      <c r="AC46" s="77"/>
      <c r="AJ46" s="137" t="str">
        <f>'Talep Formu'!R38</f>
        <v>İdari İşler Sor.</v>
      </c>
      <c r="AK46" s="119"/>
      <c r="AL46" s="119"/>
      <c r="AM46" s="119"/>
      <c r="AN46" s="119"/>
      <c r="AO46" s="119"/>
      <c r="AP46" s="119"/>
      <c r="AQ46" s="119"/>
      <c r="AR46" s="119"/>
      <c r="AS46" s="119"/>
      <c r="AT46" s="119"/>
      <c r="AU46" s="119"/>
    </row>
    <row r="47" spans="2:47">
      <c r="C47" s="44"/>
    </row>
    <row r="48" spans="2:47">
      <c r="C48" s="44"/>
    </row>
    <row r="49" spans="3:37">
      <c r="C49" s="44"/>
    </row>
    <row r="51" spans="3:37">
      <c r="R51" s="71"/>
      <c r="S51" s="246">
        <f>R16</f>
        <v>44206</v>
      </c>
      <c r="T51" s="246"/>
      <c r="U51" s="246"/>
      <c r="V51" s="246"/>
      <c r="W51" s="246"/>
      <c r="X51" s="246"/>
      <c r="Y51" s="246"/>
      <c r="Z51" s="246"/>
      <c r="AA51" s="246"/>
      <c r="AB51" s="246"/>
      <c r="AC51" s="246"/>
    </row>
    <row r="52" spans="3:37" ht="15.75">
      <c r="R52" s="62"/>
      <c r="S52" s="121" t="s">
        <v>477</v>
      </c>
      <c r="T52" s="121"/>
      <c r="U52" s="121"/>
      <c r="V52" s="121"/>
      <c r="W52" s="121"/>
      <c r="X52" s="121"/>
      <c r="Y52" s="121"/>
      <c r="Z52" s="121"/>
      <c r="AA52" s="121"/>
      <c r="AB52" s="121"/>
      <c r="AC52" s="121"/>
      <c r="AK52" s="79"/>
    </row>
    <row r="53" spans="3:37">
      <c r="S53" s="119" t="s">
        <v>478</v>
      </c>
      <c r="T53" s="119"/>
      <c r="U53" s="119"/>
      <c r="V53" s="119"/>
      <c r="W53" s="119"/>
      <c r="X53" s="119"/>
      <c r="Y53" s="119"/>
      <c r="Z53" s="119"/>
      <c r="AA53" s="119"/>
      <c r="AB53" s="119"/>
      <c r="AC53" s="119"/>
      <c r="AK53" s="80"/>
    </row>
    <row r="54" spans="3:37">
      <c r="S54" s="119" t="s">
        <v>479</v>
      </c>
      <c r="T54" s="119"/>
      <c r="U54" s="119"/>
      <c r="V54" s="119"/>
      <c r="W54" s="119"/>
      <c r="X54" s="119"/>
      <c r="Y54" s="119"/>
      <c r="Z54" s="119"/>
      <c r="AA54" s="119"/>
      <c r="AB54" s="119"/>
      <c r="AC54" s="119"/>
      <c r="AK54" s="80"/>
    </row>
    <row r="55" spans="3:37">
      <c r="S55" s="119" t="s">
        <v>480</v>
      </c>
      <c r="T55" s="119"/>
      <c r="U55" s="119"/>
      <c r="V55" s="119"/>
      <c r="W55" s="119"/>
      <c r="X55" s="119"/>
      <c r="Y55" s="119"/>
      <c r="Z55" s="119"/>
      <c r="AA55" s="119"/>
      <c r="AB55" s="119"/>
      <c r="AC55" s="119"/>
      <c r="AK55" s="80"/>
    </row>
  </sheetData>
  <mergeCells count="107">
    <mergeCell ref="S45:AB45"/>
    <mergeCell ref="S46:AB46"/>
    <mergeCell ref="S51:AC51"/>
    <mergeCell ref="S52:AC52"/>
    <mergeCell ref="S53:AC53"/>
    <mergeCell ref="S54:AC54"/>
    <mergeCell ref="S55:AC55"/>
    <mergeCell ref="B41:AN41"/>
    <mergeCell ref="AD33:AH33"/>
    <mergeCell ref="B37:AN37"/>
    <mergeCell ref="Z35:AC35"/>
    <mergeCell ref="AD35:AH35"/>
    <mergeCell ref="AI34:AN34"/>
    <mergeCell ref="B39:AN39"/>
    <mergeCell ref="AO41:AU41"/>
    <mergeCell ref="AJ45:AU45"/>
    <mergeCell ref="AJ46:AU46"/>
    <mergeCell ref="B45:K45"/>
    <mergeCell ref="B46:K46"/>
    <mergeCell ref="B40:AN40"/>
    <mergeCell ref="AO40:AU40"/>
    <mergeCell ref="AI30:AN30"/>
    <mergeCell ref="AO27:AU27"/>
    <mergeCell ref="B28:D28"/>
    <mergeCell ref="E31:Y31"/>
    <mergeCell ref="Z31:AC31"/>
    <mergeCell ref="AD31:AH31"/>
    <mergeCell ref="AI31:AN31"/>
    <mergeCell ref="B30:D30"/>
    <mergeCell ref="E30:Y30"/>
    <mergeCell ref="E28:Y28"/>
    <mergeCell ref="Z28:AC28"/>
    <mergeCell ref="AD28:AH28"/>
    <mergeCell ref="AI28:AN28"/>
    <mergeCell ref="AD27:AH27"/>
    <mergeCell ref="AI27:AN27"/>
    <mergeCell ref="AO28:AU28"/>
    <mergeCell ref="AO29:AU29"/>
    <mergeCell ref="B2:AU2"/>
    <mergeCell ref="B3:AU3"/>
    <mergeCell ref="B4:AU4"/>
    <mergeCell ref="AO26:AU26"/>
    <mergeCell ref="B7:AU7"/>
    <mergeCell ref="B18:AU21"/>
    <mergeCell ref="E25:Y25"/>
    <mergeCell ref="Z25:AC25"/>
    <mergeCell ref="AD25:AH25"/>
    <mergeCell ref="AI25:AN25"/>
    <mergeCell ref="AO25:AU25"/>
    <mergeCell ref="B26:D26"/>
    <mergeCell ref="E26:Y26"/>
    <mergeCell ref="Z26:AC26"/>
    <mergeCell ref="AD26:AH26"/>
    <mergeCell ref="AI26:AN26"/>
    <mergeCell ref="B14:P14"/>
    <mergeCell ref="B13:P13"/>
    <mergeCell ref="B11:P11"/>
    <mergeCell ref="B16:P16"/>
    <mergeCell ref="R16:AU16"/>
    <mergeCell ref="B27:D27"/>
    <mergeCell ref="E27:Y27"/>
    <mergeCell ref="Z27:AC27"/>
    <mergeCell ref="AO37:AU37"/>
    <mergeCell ref="B34:D34"/>
    <mergeCell ref="E34:Y34"/>
    <mergeCell ref="Z34:AC34"/>
    <mergeCell ref="AD34:AH34"/>
    <mergeCell ref="R10:AU10"/>
    <mergeCell ref="R11:AU11"/>
    <mergeCell ref="R13:AU13"/>
    <mergeCell ref="R14:AU14"/>
    <mergeCell ref="R15:AU15"/>
    <mergeCell ref="B10:P10"/>
    <mergeCell ref="B15:P15"/>
    <mergeCell ref="B12:P12"/>
    <mergeCell ref="R12:AU12"/>
    <mergeCell ref="E29:Y29"/>
    <mergeCell ref="Z29:AC29"/>
    <mergeCell ref="AD29:AH29"/>
    <mergeCell ref="AI29:AN29"/>
    <mergeCell ref="AO36:AU36"/>
    <mergeCell ref="B31:D31"/>
    <mergeCell ref="B32:D32"/>
    <mergeCell ref="AO31:AU31"/>
    <mergeCell ref="AD32:AH32"/>
    <mergeCell ref="B29:D29"/>
    <mergeCell ref="AO39:AU39"/>
    <mergeCell ref="Z30:AC30"/>
    <mergeCell ref="AD30:AH30"/>
    <mergeCell ref="B36:AN36"/>
    <mergeCell ref="AI35:AN35"/>
    <mergeCell ref="E32:Y32"/>
    <mergeCell ref="Z32:AC32"/>
    <mergeCell ref="E33:Y33"/>
    <mergeCell ref="Z33:AC33"/>
    <mergeCell ref="B38:AN38"/>
    <mergeCell ref="AO38:AU38"/>
    <mergeCell ref="AI32:AN32"/>
    <mergeCell ref="AO32:AU32"/>
    <mergeCell ref="AO30:AU30"/>
    <mergeCell ref="AO35:AU35"/>
    <mergeCell ref="AO33:AU33"/>
    <mergeCell ref="AI33:AN33"/>
    <mergeCell ref="B35:D35"/>
    <mergeCell ref="E35:Y35"/>
    <mergeCell ref="AO34:AU34"/>
    <mergeCell ref="B33:D33"/>
  </mergeCells>
  <conditionalFormatting sqref="S45:AB46">
    <cfRule type="containsText" dxfId="0" priority="1" operator="containsText" text="0">
      <formula>NOT(ISERROR(SEARCH("0",S45)))</formula>
    </cfRule>
  </conditionalFormatting>
  <pageMargins left="0.39370078740157477" right="0.19685039370078738" top="0.19685039370078738" bottom="0.19685039370078738" header="0.31496062992125984" footer="0.31496062992125984"/>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5"/>
  <sheetViews>
    <sheetView workbookViewId="0">
      <selection activeCell="H17" sqref="H17"/>
    </sheetView>
  </sheetViews>
  <sheetFormatPr defaultRowHeight="15"/>
  <cols>
    <col min="1" max="1" width="47.28515625" customWidth="1"/>
    <col min="2" max="2" width="5.7109375" customWidth="1"/>
    <col min="3" max="5" width="19" customWidth="1"/>
    <col min="6" max="9" width="16" customWidth="1"/>
  </cols>
  <sheetData>
    <row r="1" spans="1:51" ht="19.5">
      <c r="A1" s="362" t="s">
        <v>481</v>
      </c>
      <c r="B1" s="363"/>
      <c r="C1" s="363"/>
      <c r="D1" s="363"/>
      <c r="E1" s="363"/>
      <c r="F1" s="363"/>
      <c r="G1" s="363"/>
      <c r="H1" s="363"/>
      <c r="I1" s="364"/>
    </row>
    <row r="2" spans="1:51" ht="62.25" customHeight="1">
      <c r="A2" s="81" t="s">
        <v>482</v>
      </c>
      <c r="B2" s="82" t="s">
        <v>35</v>
      </c>
      <c r="C2" s="83" t="s">
        <v>483</v>
      </c>
      <c r="D2" s="84" t="s">
        <v>484</v>
      </c>
      <c r="E2" s="84" t="s">
        <v>485</v>
      </c>
      <c r="F2" s="85"/>
      <c r="G2" s="85"/>
      <c r="H2" s="86"/>
      <c r="I2" s="87"/>
      <c r="J2" s="88"/>
    </row>
    <row r="3" spans="1:51" ht="15.75">
      <c r="A3" s="89" t="s">
        <v>423</v>
      </c>
      <c r="B3" s="365">
        <v>1</v>
      </c>
      <c r="C3" s="84">
        <v>30000</v>
      </c>
      <c r="D3" s="84">
        <v>34000</v>
      </c>
      <c r="E3" s="84">
        <v>36500</v>
      </c>
      <c r="F3" s="90"/>
      <c r="G3" s="90"/>
      <c r="H3" s="90"/>
      <c r="I3" s="91"/>
    </row>
    <row r="4" spans="1:51" ht="15.75">
      <c r="A4" s="92" t="s">
        <v>486</v>
      </c>
      <c r="B4" s="365"/>
      <c r="C4" s="84">
        <f>C3*0.2</f>
        <v>6000</v>
      </c>
      <c r="D4" s="84">
        <f>D3*0.2</f>
        <v>6800</v>
      </c>
      <c r="E4" s="84">
        <f>E3*0.2</f>
        <v>7300</v>
      </c>
      <c r="F4" s="90"/>
      <c r="G4" s="90"/>
      <c r="H4" s="90"/>
      <c r="I4" s="91"/>
    </row>
    <row r="5" spans="1:51" ht="18.75">
      <c r="A5" s="93" t="s">
        <v>487</v>
      </c>
      <c r="B5" s="366"/>
      <c r="C5" s="94">
        <f>C3+C4</f>
        <v>36000</v>
      </c>
      <c r="D5" s="94">
        <f>D3+D4</f>
        <v>40800</v>
      </c>
      <c r="E5" s="94">
        <f>E3+E4</f>
        <v>43800</v>
      </c>
      <c r="F5" s="95"/>
      <c r="G5" s="95"/>
      <c r="H5" s="95"/>
      <c r="I5" s="96"/>
      <c r="L5" s="97" t="s">
        <v>488</v>
      </c>
    </row>
    <row r="6" spans="1:51" ht="25.5">
      <c r="A6" s="98" t="s">
        <v>489</v>
      </c>
      <c r="B6" s="99"/>
      <c r="C6" s="97"/>
      <c r="D6" s="100"/>
      <c r="E6" s="100"/>
      <c r="F6" s="100"/>
      <c r="G6" s="97"/>
      <c r="H6" s="100"/>
      <c r="I6" s="101"/>
      <c r="L6" s="97" t="s">
        <v>490</v>
      </c>
    </row>
    <row r="7" spans="1:51" ht="51">
      <c r="A7" s="102" t="s">
        <v>491</v>
      </c>
      <c r="B7" s="90"/>
      <c r="C7" s="97"/>
      <c r="D7" s="97"/>
      <c r="E7" s="97"/>
      <c r="F7" s="97"/>
      <c r="G7" s="97"/>
      <c r="H7" s="97"/>
      <c r="I7" s="103"/>
    </row>
    <row r="8" spans="1:51" ht="18.75">
      <c r="A8" s="102"/>
      <c r="B8" s="90"/>
      <c r="C8" s="97"/>
      <c r="D8" s="97"/>
      <c r="E8" s="97"/>
      <c r="F8" s="97"/>
      <c r="G8" s="97"/>
      <c r="H8" s="97"/>
      <c r="I8" s="103"/>
      <c r="L8" t="s">
        <v>492</v>
      </c>
    </row>
    <row r="9" spans="1:51" ht="18.75">
      <c r="A9" s="102"/>
      <c r="B9" s="90"/>
      <c r="C9" s="97"/>
      <c r="D9" s="97"/>
      <c r="E9" s="97"/>
      <c r="F9" s="97"/>
      <c r="G9" s="97"/>
      <c r="H9" s="97"/>
      <c r="I9" s="103"/>
      <c r="L9" t="s">
        <v>493</v>
      </c>
    </row>
    <row r="10" spans="1:51" ht="18.75">
      <c r="A10" s="104"/>
      <c r="B10" s="90"/>
      <c r="C10" s="97"/>
      <c r="D10" s="97"/>
      <c r="E10" s="97"/>
      <c r="F10" s="97"/>
      <c r="G10" s="97"/>
      <c r="H10" s="97"/>
      <c r="I10" s="103"/>
      <c r="L10" t="s">
        <v>494</v>
      </c>
    </row>
    <row r="11" spans="1:51" ht="18.75">
      <c r="A11" s="104"/>
      <c r="B11" s="90"/>
      <c r="C11" s="97"/>
      <c r="D11" s="97"/>
      <c r="E11" s="97"/>
      <c r="F11" s="97"/>
      <c r="G11" s="97"/>
      <c r="H11" s="97"/>
      <c r="I11" s="103"/>
      <c r="L11" t="s">
        <v>495</v>
      </c>
    </row>
    <row r="12" spans="1:51" ht="18.75">
      <c r="A12" s="105"/>
      <c r="B12" s="106"/>
      <c r="C12" s="107"/>
      <c r="D12" s="107"/>
      <c r="E12" s="107"/>
      <c r="F12" s="107"/>
      <c r="G12" s="107"/>
      <c r="H12" s="107"/>
      <c r="I12" s="108"/>
      <c r="L12" t="s">
        <v>496</v>
      </c>
    </row>
    <row r="13" spans="1:51" ht="57" customHeight="1">
      <c r="A13" s="367" t="s">
        <v>497</v>
      </c>
      <c r="B13" s="368"/>
      <c r="C13" s="369" t="s">
        <v>498</v>
      </c>
      <c r="D13" s="370"/>
      <c r="E13" s="370"/>
      <c r="F13" s="370"/>
      <c r="G13" s="370"/>
      <c r="H13" s="370"/>
      <c r="I13" s="371"/>
    </row>
    <row r="14" spans="1:51">
      <c r="A14" s="109"/>
      <c r="B14" s="109"/>
      <c r="C14" s="109"/>
      <c r="D14" s="109"/>
      <c r="E14" s="109"/>
      <c r="F14" s="109"/>
      <c r="G14" s="109"/>
      <c r="H14" s="109"/>
      <c r="I14" s="109"/>
      <c r="L14" s="110"/>
    </row>
    <row r="15" spans="1:51">
      <c r="A15" s="246">
        <f>'[1]Y. Maliyet P Araştırma Tut.'!B37</f>
        <v>45027</v>
      </c>
      <c r="B15" s="246"/>
      <c r="C15" s="246"/>
      <c r="D15" s="246"/>
      <c r="E15" s="246"/>
      <c r="F15" s="246"/>
      <c r="G15" s="246"/>
      <c r="H15" s="246"/>
      <c r="I15" s="246"/>
      <c r="J15" s="71"/>
      <c r="K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row>
    <row r="16" spans="1:51">
      <c r="A16" s="278" t="s">
        <v>427</v>
      </c>
      <c r="B16" s="278"/>
      <c r="C16" s="278"/>
      <c r="D16" s="278"/>
      <c r="E16" s="278"/>
      <c r="F16" s="278"/>
      <c r="G16" s="278"/>
      <c r="H16" s="278"/>
      <c r="I16" s="278"/>
      <c r="J16" s="42"/>
      <c r="K16" s="42"/>
      <c r="L16" s="110"/>
      <c r="M16" s="71"/>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row>
    <row r="17" spans="1:51">
      <c r="A17" s="1"/>
      <c r="B17" s="1"/>
      <c r="C17" s="1"/>
      <c r="D17" s="1"/>
      <c r="E17" s="1"/>
      <c r="F17" s="1"/>
      <c r="G17" s="1"/>
      <c r="H17" s="1"/>
      <c r="I17" s="1"/>
      <c r="J17" s="1"/>
      <c r="K17" s="1"/>
      <c r="M17" s="7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row>
    <row r="18" spans="1:51">
      <c r="A18" s="1"/>
      <c r="B18" s="1"/>
      <c r="D18" s="45" t="s">
        <v>499</v>
      </c>
      <c r="F18" s="1"/>
      <c r="G18" s="1"/>
      <c r="H18" s="1"/>
      <c r="I18" s="1"/>
      <c r="J18" s="1"/>
      <c r="K18" s="1"/>
      <c r="L18" s="110"/>
      <c r="M18" s="71"/>
      <c r="N18" s="1"/>
      <c r="O18" s="1"/>
      <c r="P18" s="1"/>
      <c r="Q18" s="1"/>
      <c r="R18" s="1"/>
      <c r="S18" s="1"/>
      <c r="T18" s="1"/>
      <c r="U18" s="1"/>
      <c r="V18" s="1"/>
      <c r="W18" s="1"/>
      <c r="X18" s="1"/>
      <c r="AR18" s="1"/>
      <c r="AS18" s="1"/>
      <c r="AT18" s="1"/>
      <c r="AU18" s="1"/>
      <c r="AV18" s="1"/>
      <c r="AW18" s="1"/>
      <c r="AX18" s="1"/>
      <c r="AY18" s="1"/>
    </row>
    <row r="19" spans="1:51">
      <c r="A19" s="42"/>
      <c r="B19" s="1"/>
      <c r="D19" s="39" t="s">
        <v>500</v>
      </c>
      <c r="F19" s="76"/>
      <c r="G19" s="76"/>
      <c r="H19" s="76"/>
      <c r="I19" s="76"/>
      <c r="J19" s="76"/>
      <c r="K19" s="76"/>
      <c r="M19" s="76"/>
      <c r="N19" s="1"/>
      <c r="O19" s="1"/>
      <c r="P19" s="1"/>
      <c r="Q19" s="1"/>
      <c r="R19" s="1"/>
      <c r="S19" s="1"/>
      <c r="T19" s="1"/>
      <c r="U19" s="1"/>
      <c r="V19" s="1"/>
      <c r="W19" s="1"/>
      <c r="X19" s="1"/>
      <c r="AR19" s="1"/>
      <c r="AS19" s="1"/>
      <c r="AT19" s="1"/>
      <c r="AU19" s="1"/>
      <c r="AV19" s="1"/>
      <c r="AW19" s="1"/>
      <c r="AX19" s="1"/>
      <c r="AY19" s="70"/>
    </row>
    <row r="20" spans="1:51">
      <c r="A20" s="42"/>
      <c r="B20" s="1"/>
      <c r="D20" s="45" t="s">
        <v>501</v>
      </c>
      <c r="F20" s="1"/>
      <c r="G20" s="1"/>
      <c r="H20" s="1"/>
      <c r="I20" s="1"/>
      <c r="J20" s="1"/>
      <c r="K20" s="1"/>
      <c r="L20" s="110"/>
      <c r="M20" s="1"/>
      <c r="N20" s="1"/>
      <c r="O20" s="1"/>
      <c r="P20" s="1"/>
      <c r="Q20" s="1"/>
      <c r="R20" s="1"/>
      <c r="S20" s="1"/>
      <c r="T20" s="1"/>
      <c r="U20" s="1"/>
      <c r="V20" s="1"/>
      <c r="W20" s="1"/>
      <c r="X20" s="1"/>
      <c r="AR20" s="1"/>
      <c r="AS20" s="1"/>
      <c r="AT20" s="1"/>
      <c r="AU20" s="1"/>
      <c r="AV20" s="1"/>
      <c r="AW20" s="1"/>
      <c r="AX20" s="1"/>
      <c r="AY20" s="70"/>
    </row>
    <row r="21" spans="1:51">
      <c r="A21" s="42"/>
      <c r="B21" s="1"/>
      <c r="E21" s="1"/>
      <c r="F21" s="1"/>
      <c r="G21" s="1"/>
      <c r="H21" s="1"/>
      <c r="I21" s="1"/>
      <c r="J21" s="1"/>
      <c r="K21" s="1"/>
      <c r="L21" s="1"/>
      <c r="M21" s="1"/>
      <c r="N21" s="1"/>
      <c r="O21" s="1"/>
      <c r="P21" s="1"/>
      <c r="Q21" s="1"/>
      <c r="R21" s="1"/>
      <c r="S21" s="1"/>
      <c r="T21" s="1"/>
      <c r="U21" s="1"/>
      <c r="V21" s="1"/>
      <c r="W21" s="1"/>
      <c r="X21" s="1"/>
      <c r="AR21" s="1"/>
      <c r="AS21" s="1"/>
      <c r="AT21" s="1"/>
      <c r="AU21" s="1"/>
      <c r="AV21" s="1"/>
      <c r="AW21" s="1"/>
      <c r="AX21" s="1"/>
      <c r="AY21" s="70"/>
    </row>
    <row r="22" spans="1:51" hidden="1">
      <c r="B22" s="44"/>
      <c r="E22" s="76"/>
      <c r="F22" s="76"/>
      <c r="G22" s="1"/>
      <c r="H22" s="1"/>
      <c r="I22" s="1"/>
      <c r="J22" s="1"/>
      <c r="K22" s="1"/>
      <c r="L22" s="1"/>
      <c r="N22" s="76"/>
      <c r="O22" s="76"/>
      <c r="P22" s="76"/>
      <c r="Q22" s="76"/>
      <c r="R22" s="76"/>
      <c r="S22" s="44"/>
      <c r="T22" s="44"/>
      <c r="U22" s="44"/>
      <c r="V22" s="1"/>
      <c r="W22" s="1"/>
      <c r="AR22" s="76"/>
      <c r="AS22" s="76"/>
      <c r="AT22" s="76"/>
      <c r="AU22" s="76"/>
      <c r="AV22" s="76"/>
      <c r="AW22" s="76"/>
      <c r="AX22" s="76"/>
      <c r="AY22" s="70"/>
    </row>
    <row r="23" spans="1:51">
      <c r="B23" s="42"/>
      <c r="E23" s="1"/>
      <c r="F23" s="1"/>
      <c r="G23" s="1"/>
      <c r="H23" s="1"/>
      <c r="I23" s="1"/>
      <c r="J23" s="1"/>
      <c r="K23" s="1"/>
      <c r="L23" s="1"/>
      <c r="N23" s="1"/>
      <c r="O23" s="1"/>
      <c r="P23" s="1"/>
      <c r="Q23" s="1"/>
      <c r="R23" s="1"/>
      <c r="S23" s="1"/>
      <c r="T23" s="1"/>
      <c r="U23" s="1"/>
      <c r="V23" s="1"/>
      <c r="W23" s="1"/>
      <c r="AR23" s="1"/>
      <c r="AS23" s="1"/>
      <c r="AT23" s="1"/>
      <c r="AU23" s="1"/>
      <c r="AV23" s="1"/>
      <c r="AW23" s="1"/>
      <c r="AX23" s="1"/>
      <c r="AY23" s="70"/>
    </row>
    <row r="24" spans="1:51">
      <c r="A24" s="44" t="s">
        <v>502</v>
      </c>
      <c r="B24" s="76" t="s">
        <v>503</v>
      </c>
      <c r="D24" s="76"/>
      <c r="E24" s="76" t="s">
        <v>504</v>
      </c>
      <c r="I24" s="76" t="s">
        <v>143</v>
      </c>
    </row>
    <row r="25" spans="1:51">
      <c r="A25" s="42" t="s">
        <v>403</v>
      </c>
      <c r="B25" s="1" t="s">
        <v>501</v>
      </c>
      <c r="E25" s="1" t="s">
        <v>505</v>
      </c>
      <c r="I25" s="1" t="s">
        <v>506</v>
      </c>
    </row>
  </sheetData>
  <mergeCells count="6">
    <mergeCell ref="A16:I16"/>
    <mergeCell ref="A1:I1"/>
    <mergeCell ref="B3:B5"/>
    <mergeCell ref="A13:B13"/>
    <mergeCell ref="C13:I13"/>
    <mergeCell ref="A15:I15"/>
  </mergeCells>
  <pageMargins left="0.19685039370078738" right="0.19685039370078738" top="0.19685039370078738" bottom="0.19685039370078738" header="0.31496062992125984" footer="0.31496062992125984"/>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E18" sqref="E18:E19"/>
    </sheetView>
  </sheetViews>
  <sheetFormatPr defaultRowHeight="15"/>
  <cols>
    <col min="1" max="1" width="66.28515625" bestFit="1" customWidth="1"/>
    <col min="2" max="2" width="12.28515625" bestFit="1" customWidth="1"/>
    <col min="3" max="6" width="10.140625" bestFit="1" customWidth="1"/>
    <col min="7" max="7" width="10.85546875" bestFit="1" customWidth="1"/>
  </cols>
  <sheetData>
    <row r="1" spans="1:8">
      <c r="A1" s="373" t="s">
        <v>2</v>
      </c>
      <c r="B1" s="373" t="s">
        <v>3</v>
      </c>
      <c r="C1" s="373" t="s">
        <v>4</v>
      </c>
      <c r="D1" s="373" t="s">
        <v>5</v>
      </c>
      <c r="E1" s="372" t="s">
        <v>507</v>
      </c>
      <c r="F1" s="372" t="s">
        <v>508</v>
      </c>
      <c r="G1" s="372" t="s">
        <v>509</v>
      </c>
    </row>
    <row r="2" spans="1:8">
      <c r="A2" s="373"/>
      <c r="B2" s="373"/>
      <c r="C2" s="373"/>
      <c r="D2" s="373"/>
      <c r="E2" s="372"/>
      <c r="F2" s="372"/>
      <c r="G2" s="372"/>
      <c r="H2" s="111"/>
    </row>
    <row r="3" spans="1:8">
      <c r="A3" s="112" t="s">
        <v>510</v>
      </c>
      <c r="B3" s="112" t="s">
        <v>140</v>
      </c>
      <c r="C3" s="113">
        <v>453600</v>
      </c>
      <c r="D3" s="113">
        <v>279193.64</v>
      </c>
      <c r="E3" s="114">
        <v>174406.36</v>
      </c>
      <c r="F3" s="114">
        <v>219366.43142857144</v>
      </c>
      <c r="G3" s="114">
        <f>E3-F3</f>
        <v>-44960.071428571449</v>
      </c>
      <c r="H3" s="111">
        <v>50000</v>
      </c>
    </row>
    <row r="4" spans="1:8">
      <c r="A4" s="112"/>
      <c r="B4" s="112"/>
      <c r="C4" s="113"/>
      <c r="D4" s="113"/>
      <c r="E4" s="114"/>
      <c r="F4" s="114"/>
      <c r="G4" s="114"/>
    </row>
    <row r="5" spans="1:8">
      <c r="A5" s="112" t="s">
        <v>511</v>
      </c>
      <c r="B5" s="112" t="s">
        <v>207</v>
      </c>
      <c r="C5" s="113">
        <v>102000</v>
      </c>
      <c r="D5" s="113">
        <v>86936.7</v>
      </c>
      <c r="E5" s="114">
        <v>15063.300000000003</v>
      </c>
      <c r="F5" s="114">
        <v>68307.407142857148</v>
      </c>
      <c r="G5" s="114">
        <v>-53244.107142857145</v>
      </c>
      <c r="H5" s="111">
        <v>100000</v>
      </c>
    </row>
    <row r="6" spans="1:8">
      <c r="A6" s="115" t="s">
        <v>512</v>
      </c>
      <c r="B6" s="115" t="s">
        <v>301</v>
      </c>
      <c r="C6" s="116">
        <v>4800</v>
      </c>
      <c r="D6" s="116">
        <v>10515.67</v>
      </c>
      <c r="E6" s="117">
        <v>-5715.67</v>
      </c>
      <c r="F6" s="117">
        <v>8262.3121428571449</v>
      </c>
      <c r="G6" s="117">
        <v>-13977.982142857145</v>
      </c>
    </row>
    <row r="7" spans="1:8">
      <c r="A7" s="115" t="s">
        <v>513</v>
      </c>
      <c r="B7" s="115" t="s">
        <v>31</v>
      </c>
      <c r="C7" s="116">
        <v>25000</v>
      </c>
      <c r="D7" s="116">
        <v>15105.849999999999</v>
      </c>
      <c r="E7" s="117">
        <v>9894.1500000000015</v>
      </c>
      <c r="F7" s="117">
        <v>11868.882142857143</v>
      </c>
      <c r="G7" s="117">
        <v>-1974.7321428571413</v>
      </c>
      <c r="H7" s="118" t="s">
        <v>514</v>
      </c>
    </row>
    <row r="8" spans="1:8">
      <c r="A8" s="112"/>
      <c r="B8" s="112"/>
      <c r="C8" s="113"/>
      <c r="D8" s="113"/>
      <c r="E8" s="114"/>
      <c r="F8" s="114"/>
      <c r="G8" s="114"/>
    </row>
    <row r="9" spans="1:8">
      <c r="A9" s="112"/>
      <c r="B9" s="112"/>
      <c r="C9" s="113"/>
      <c r="D9" s="113"/>
      <c r="E9" s="114"/>
      <c r="F9" s="114"/>
      <c r="G9" s="114"/>
    </row>
  </sheetData>
  <mergeCells count="7">
    <mergeCell ref="G1:G2"/>
    <mergeCell ref="A1:A2"/>
    <mergeCell ref="B1:B2"/>
    <mergeCell ref="C1:C2"/>
    <mergeCell ref="D1:D2"/>
    <mergeCell ref="E1:E2"/>
    <mergeCell ref="F1:F2"/>
  </mergeCells>
  <pageMargins left="0.39370078740157477" right="0.19685039370078738" top="0.19685039370078738" bottom="0.19685039370078738" header="0.31496062992125984" footer="0.31496062992125984"/>
  <pageSetup paperSize="9" scale="9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3</vt:i4>
      </vt:variant>
    </vt:vector>
  </HeadingPairs>
  <TitlesOfParts>
    <vt:vector size="11" baseType="lpstr">
      <vt:lpstr>Talep Formu</vt:lpstr>
      <vt:lpstr>Teklif Mektubu</vt:lpstr>
      <vt:lpstr>Y. Maliyet P Araştırma Tut.</vt:lpstr>
      <vt:lpstr>Harcama Onayı</vt:lpstr>
      <vt:lpstr>Sipariş Mektubu</vt:lpstr>
      <vt:lpstr>Kesin Kabul Tutanağı</vt:lpstr>
      <vt:lpstr>Teklif Değerlendirme</vt:lpstr>
      <vt:lpstr>deneme</vt:lpstr>
      <vt:lpstr>'Harcama Onayı'!_ftnref1</vt:lpstr>
      <vt:lpstr>'Talep Formu'!Yazdırma_Alanı</vt:lpstr>
      <vt:lpstr>'Teklif Değerlendirme'!Yazdırma_Alanı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MARKA SATINALMA</dc:creator>
  <cp:lastModifiedBy>Berfu Özge YILDIZ</cp:lastModifiedBy>
  <cp:revision>2</cp:revision>
  <cp:lastPrinted>2025-01-21T12:50:42Z</cp:lastPrinted>
  <dcterms:created xsi:type="dcterms:W3CDTF">2006-09-16T00:00:00Z</dcterms:created>
  <dcterms:modified xsi:type="dcterms:W3CDTF">2025-01-21T12:53:44Z</dcterms:modified>
</cp:coreProperties>
</file>